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木质岩点" sheetId="1" r:id="rId1"/>
    <sheet name="玻璃钢岩点" sheetId="2" r:id="rId2"/>
  </sheets>
  <externalReferences>
    <externalReference r:id="rId3"/>
  </externalReferences>
  <definedNames>
    <definedName name="Colors">[1]Colors!$A:$E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2" name="ID_7A5F1D9090D343BFAA62649E4CE8B27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0145" y="27426285"/>
          <a:ext cx="1263650" cy="6584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6" name="ID_15399738761A445EB43B2012B3B583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9975" y="2555240"/>
          <a:ext cx="1491615" cy="70294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" name="ID_686E4EFEA12D4536963A97E6B971C4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62200" y="3390265"/>
          <a:ext cx="1370965" cy="73088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8" name="ID_24879D15E4344DE48835DF6BC1D147E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74900" y="24051260"/>
          <a:ext cx="1905000" cy="736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5" name="ID_66BAFF7D77DD42E29FD86F3146DD6C8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6320" y="4193540"/>
          <a:ext cx="1488440" cy="77343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8" name="ID_0B66ECB240AF4FDD94AC4D4B9AE5BE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39975" y="5038090"/>
          <a:ext cx="1871980" cy="71564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7" name="ID_B0451FDB71D04B628CF4E0E8DCD551D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57120" y="5972175"/>
          <a:ext cx="2084070" cy="8616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4" name="ID_1DC90BDA72254DA1BA165BFB9A324D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64740" y="20314920"/>
          <a:ext cx="1483360" cy="6229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6" name="ID_62A07B389A3248098CE2CE11962FD0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29815" y="17695545"/>
          <a:ext cx="1779270" cy="53911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9" name="ID_A1B115613AEA441FB4CBB0CB725FDCB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67915" y="6898640"/>
          <a:ext cx="1572260" cy="7753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1" name="ID_95A38BAB6ED04FD0AE473EB103EE3FE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339975" y="9248775"/>
          <a:ext cx="1145540" cy="4127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1" name="ID_B73DC2E2E5BD4A089D7091B4FE3E52E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377440" y="18352135"/>
          <a:ext cx="1905000" cy="4953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32" name="ID_88D5194C13C149B8B4CF21393A5D50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51405" y="7856220"/>
          <a:ext cx="1073785" cy="60198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86" name="ID_7550EA800D0C405787B94FB18AAABF9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44420" y="41043860"/>
          <a:ext cx="1840865" cy="7854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2" name="ID_100D95A89CFE4AB987AA5FE7EBABA4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90140" y="9903460"/>
          <a:ext cx="1330960" cy="3816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39" name="ID_D6F581687C994F2F88DABF24CC54A66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366010" y="33544510"/>
          <a:ext cx="1693545" cy="66611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3" name="ID_7D1CF33E1F884777A936D8D121E1FE4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278380" y="10549890"/>
          <a:ext cx="1905000" cy="482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4" name="ID_4FAD2FE28A2A4539B211CBF978D9EC0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378075" y="11240135"/>
          <a:ext cx="1905000" cy="406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2" name="ID_ECF397CA1E974F6293074F6B8172458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383155" y="39124255"/>
          <a:ext cx="1905000" cy="9525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6" name="ID_427C5DA4B420439093D44F4E6674818D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86660" y="11859260"/>
          <a:ext cx="1219200" cy="69088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1" name="ID_81422D00D43646B0AA01DD7BB6B89CA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461895" y="21253450"/>
          <a:ext cx="1498600" cy="558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7" name="ID_EF0635EEFB6F4EF180F1298007A1E7D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15540" y="12900660"/>
          <a:ext cx="1615440" cy="8826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81" name="ID_44183E7600024426929B82E21E1C76C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335530" y="13931900"/>
          <a:ext cx="1195705" cy="6438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2" name="ID_CA28FDBFF2C8409A8134F0A4429C7B6F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405380" y="14719300"/>
          <a:ext cx="1432560" cy="84963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3" name="ID_3687ED567E5D41129091FDF15FB1345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395220" y="15661640"/>
          <a:ext cx="1361440" cy="7346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4" name="ID_AF1C4B476A864A19BD2E4DED42F5533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527300" y="16697960"/>
          <a:ext cx="1300480" cy="8318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7" name="ID_E15D6D9B8E98454F8D3BA3062F6C7D3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350770" y="19025870"/>
          <a:ext cx="1724025" cy="5168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80" name="ID_585AC1092A4A4498B67BAF6E8F2C65CB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354580" y="37950140"/>
          <a:ext cx="1959610" cy="96647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4" name="ID_26156141ED1D4845A66A9ABE81D488DD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466975" y="29239845"/>
          <a:ext cx="1139825" cy="55372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2" name="ID_F2AB96CBBA9E4A93BD8E40507D0FD4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355850" y="19669125"/>
          <a:ext cx="1905000" cy="558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5" name="ID_4C5F9085ED724466A9435A7DEDE1D13D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395220" y="22090380"/>
          <a:ext cx="1493520" cy="58737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7" name="ID_40EAA69EDC1640EFBD34B484F9FAB54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324100" y="22994620"/>
          <a:ext cx="1905000" cy="812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9" name="ID_E9A15A0CFA184BE4A8311BC5170B95D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400300" y="43768010"/>
          <a:ext cx="1701800" cy="7327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9" name="ID_40AF0C30549C41A189E758820423DE8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369820" y="24959945"/>
          <a:ext cx="1905000" cy="685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1" name="ID_3027048312E44F1C88383D7FF672D1F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282190" y="26493470"/>
          <a:ext cx="1215390" cy="7493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3" name="ID_559A652B1ABE426AB69E16B9403B52DF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334260" y="28298140"/>
          <a:ext cx="1445260" cy="73406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7" name="ID_BEA884C96BF14DF5A2642B3670E021C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315210" y="41956355"/>
          <a:ext cx="1789430" cy="787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5" name="ID_1564A3E2039440A6884839DCDA96030C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457450" y="29950410"/>
          <a:ext cx="1117600" cy="54991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27" name="ID_2C8F5E66832A4935940C7EE94C45B22C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349500" y="30661610"/>
          <a:ext cx="1346835" cy="736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29" name="ID_2704122C232A4F67BAA8E59C199FADA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340610" y="31529655"/>
          <a:ext cx="1353185" cy="9652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77" name="ID_70F5A4C19D5C4F3AA0E9964C0117693D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364105" y="32692340"/>
          <a:ext cx="1677035" cy="6477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0" name="ID_17412BD7DFC6400197AC6B6E9817B84B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340610" y="34420810"/>
          <a:ext cx="2058670" cy="79565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79" name="ID_D712B75AF418439499EE521ED07D934F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415540" y="35435540"/>
          <a:ext cx="1886585" cy="105664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1" name="ID_2B3B9AE70C854B6B99470A8F0F53240F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324100" y="36694110"/>
          <a:ext cx="1905000" cy="1041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5" name="ID_91BFBA5B5097499D912E09FFB412375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349500" y="40229155"/>
          <a:ext cx="1270000" cy="66865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8" name="ID_815A424434C640B69E08FD8D385BC50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374900" y="42900600"/>
          <a:ext cx="1745615" cy="744855"/>
        </a:xfrm>
        <a:prstGeom prst="rect">
          <a:avLst/>
        </a:prstGeom>
        <a:ln>
          <a:prstDash val="solid"/>
        </a:ln>
      </xdr:spPr>
    </xdr:pic>
  </etc:cellImage>
</etc:cellImages>
</file>

<file path=xl/comments1.xml><?xml version="1.0" encoding="utf-8"?>
<comments xmlns="http://schemas.openxmlformats.org/spreadsheetml/2006/main">
  <authors>
    <author>Admin</author>
    <author>admin</author>
  </authors>
  <commentList>
    <comment ref="B3" authorId="0">
      <text/>
    </comment>
    <comment ref="B4" authorId="0">
      <text/>
    </commen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1">
      <text/>
    </comment>
    <comment ref="B16" authorId="1">
      <text/>
    </comment>
    <comment ref="B17" authorId="1">
      <text/>
    </comment>
    <comment ref="B18" authorId="1">
      <text/>
    </comment>
    <comment ref="B19" authorId="1">
      <text/>
    </comment>
    <comment ref="B20" authorId="1">
      <text/>
    </comment>
    <comment ref="B21" authorId="1">
      <text/>
    </comment>
    <comment ref="B22" authorId="1">
      <text/>
    </comment>
    <comment ref="B23" authorId="1">
      <text/>
    </comment>
    <comment ref="B24" authorId="1">
      <text/>
    </comment>
    <comment ref="B25" authorId="1">
      <text/>
    </comment>
    <comment ref="B26" authorId="1">
      <text/>
    </comment>
    <comment ref="B27" authorId="1">
      <text/>
    </comment>
    <comment ref="B28" authorId="1">
      <text/>
    </comment>
    <comment ref="B29" authorId="1">
      <text/>
    </comment>
    <comment ref="B30" authorId="1">
      <text/>
    </comment>
    <comment ref="B31" authorId="1">
      <text/>
    </comment>
    <comment ref="B32" authorId="1">
      <text/>
    </comment>
    <comment ref="B33" authorId="1">
      <text/>
    </comment>
    <comment ref="B34" authorId="1">
      <text/>
    </comment>
    <comment ref="B35" authorId="1">
      <text/>
    </comment>
    <comment ref="B36" authorId="1">
      <text/>
    </comment>
    <comment ref="B37" authorId="1">
      <text/>
    </comment>
    <comment ref="B38" authorId="1">
      <text/>
    </comment>
    <comment ref="B39" authorId="1">
      <text/>
    </comment>
    <comment ref="B40" authorId="1">
      <text/>
    </comment>
    <comment ref="B41" authorId="1">
      <text/>
    </comment>
    <comment ref="B42" authorId="1">
      <text/>
    </comment>
  </commentList>
</comments>
</file>

<file path=xl/sharedStrings.xml><?xml version="1.0" encoding="utf-8"?>
<sst xmlns="http://schemas.openxmlformats.org/spreadsheetml/2006/main" count="375" uniqueCount="148">
  <si>
    <t>攀岩岩点材料木质岩点清单</t>
  </si>
  <si>
    <t>序号</t>
  </si>
  <si>
    <t>表面</t>
  </si>
  <si>
    <t>图片</t>
  </si>
  <si>
    <t>尺寸</t>
  </si>
  <si>
    <t>单价</t>
  </si>
  <si>
    <t>套数</t>
  </si>
  <si>
    <t>螺杆孔</t>
  </si>
  <si>
    <t>颜色</t>
  </si>
  <si>
    <t>总数</t>
  </si>
  <si>
    <t>上限控制价/元</t>
  </si>
  <si>
    <t>全砂
FullTexture</t>
  </si>
  <si>
    <t>30°/60°
L:1085
L:955
L:812</t>
  </si>
  <si>
    <t>XXL</t>
  </si>
  <si>
    <t>N</t>
  </si>
  <si>
    <t>交通红</t>
  </si>
  <si>
    <t>光木+砂
DuelTexture</t>
  </si>
  <si>
    <t>交通黄</t>
  </si>
  <si>
    <t>黄色</t>
  </si>
  <si>
    <t>L:1490
L:1301
L:1136</t>
  </si>
  <si>
    <t>纯橙</t>
  </si>
  <si>
    <t>天蓝</t>
  </si>
  <si>
    <t>45°/45°
L:1157
L:1018
L:914</t>
  </si>
  <si>
    <t>信号紫</t>
  </si>
  <si>
    <t>75°/30°
L:764
L:667
L:566</t>
  </si>
  <si>
    <t>XL</t>
  </si>
  <si>
    <t>65°+70°
L:768
W:173
H:133</t>
  </si>
  <si>
    <t>银灰</t>
  </si>
  <si>
    <t>65°+70°
L:1052
W:180
H:131</t>
  </si>
  <si>
    <t>65°+70°
L:1435
W:219
H:135</t>
  </si>
  <si>
    <t>65°+70°
L:1435
W:180
H:135</t>
  </si>
  <si>
    <t>纯绿</t>
  </si>
  <si>
    <t>70°+70°
L:896
W:226
H:92</t>
  </si>
  <si>
    <t>天蓝/纯绿</t>
  </si>
  <si>
    <t>70°+70°
L:1195
W:301
H:122</t>
  </si>
  <si>
    <t>30°+70°
L:703
W:272
H:81</t>
  </si>
  <si>
    <t>25°+50°
L:1050
W:705
H:227</t>
  </si>
  <si>
    <t>20°+30°
L:1050
W:773
H:203</t>
  </si>
  <si>
    <t>20°+45°
L:1050
W:676
H:170</t>
  </si>
  <si>
    <t>天蓝/纯绿/交通红</t>
  </si>
  <si>
    <t>40°+80°
L:1050
W:580
H:205</t>
  </si>
  <si>
    <t>黑色</t>
  </si>
  <si>
    <t>40°+90°
L:1050
W:580
H:209</t>
  </si>
  <si>
    <t>30°+60°
L:1497
W:628
H:268</t>
  </si>
  <si>
    <t>交通黄/交通红</t>
  </si>
  <si>
    <t>30°+60°
L:1409
W:507
H:217</t>
  </si>
  <si>
    <t>30°+60°
L:1812
W:760
H:226</t>
  </si>
  <si>
    <t>30°+60°
L:1705
W:614
H:183</t>
  </si>
  <si>
    <t>30°+60°
L:1586
W:491
H:147</t>
  </si>
  <si>
    <t>1126mm
30°</t>
  </si>
  <si>
    <t>纯绿/交通红</t>
  </si>
  <si>
    <t>666mm
25°</t>
  </si>
  <si>
    <t>666mm
20°</t>
  </si>
  <si>
    <t>550mm
30°</t>
  </si>
  <si>
    <t>550mm
35°</t>
  </si>
  <si>
    <t>30°
1000mm</t>
  </si>
  <si>
    <t>1000mm</t>
  </si>
  <si>
    <t>乌黑</t>
  </si>
  <si>
    <t>1500mm</t>
  </si>
  <si>
    <t>800mm
1000mm
1200mm
30°/45°/50°</t>
  </si>
  <si>
    <t>800mm
30°/45°/55°</t>
  </si>
  <si>
    <t>1200mm
30°/45°/90°</t>
  </si>
  <si>
    <t>1200
30°/45°/75°</t>
  </si>
  <si>
    <t>1200
30°/45°/55°</t>
  </si>
  <si>
    <t>合计</t>
  </si>
  <si>
    <t xml:space="preserve">
攀岩岩点材料玻璃钢岩点清单</t>
  </si>
  <si>
    <t>数量小计</t>
  </si>
  <si>
    <t>金额小计</t>
  </si>
  <si>
    <t>1</t>
  </si>
  <si>
    <t>90*62*14.5</t>
  </si>
  <si>
    <t>2</t>
  </si>
  <si>
    <t>82.5*57*19.5</t>
  </si>
  <si>
    <t>3</t>
  </si>
  <si>
    <t>70*62*15</t>
  </si>
  <si>
    <t>4</t>
  </si>
  <si>
    <t>77*54*15</t>
  </si>
  <si>
    <t>5</t>
  </si>
  <si>
    <t>64*44*14.5</t>
  </si>
  <si>
    <t>6</t>
  </si>
  <si>
    <t>62*43*14</t>
  </si>
  <si>
    <t>7</t>
  </si>
  <si>
    <t>62*43*11</t>
  </si>
  <si>
    <t>8</t>
  </si>
  <si>
    <t>55*47*18</t>
  </si>
  <si>
    <t>9</t>
  </si>
  <si>
    <t>50*39*18</t>
  </si>
  <si>
    <t>10</t>
  </si>
  <si>
    <t>48*40*16</t>
  </si>
  <si>
    <t>11</t>
  </si>
  <si>
    <t>43*33*18</t>
  </si>
  <si>
    <t>12</t>
  </si>
  <si>
    <t>全套11个</t>
  </si>
  <si>
    <t>13</t>
  </si>
  <si>
    <t>53*47*19</t>
  </si>
  <si>
    <t>14</t>
  </si>
  <si>
    <t>51*45*16</t>
  </si>
  <si>
    <t>15</t>
  </si>
  <si>
    <t>40*27*11</t>
  </si>
  <si>
    <t>16</t>
  </si>
  <si>
    <t>38*30*12</t>
  </si>
  <si>
    <t>17</t>
  </si>
  <si>
    <t>37*35*12</t>
  </si>
  <si>
    <t>18</t>
  </si>
  <si>
    <t>51*46*16</t>
  </si>
  <si>
    <t>19</t>
  </si>
  <si>
    <t>51*49*15</t>
  </si>
  <si>
    <t>20</t>
  </si>
  <si>
    <t>59*56*16</t>
  </si>
  <si>
    <t>21</t>
  </si>
  <si>
    <t>51*51*18</t>
  </si>
  <si>
    <t>22</t>
  </si>
  <si>
    <t>48*45*13</t>
  </si>
  <si>
    <t>23</t>
  </si>
  <si>
    <t>78*32*14</t>
  </si>
  <si>
    <t>24</t>
  </si>
  <si>
    <t>77*23*15</t>
  </si>
  <si>
    <t>25</t>
  </si>
  <si>
    <t>67*24*12</t>
  </si>
  <si>
    <t>26</t>
  </si>
  <si>
    <t>62*27.5*14</t>
  </si>
  <si>
    <t>27</t>
  </si>
  <si>
    <t>670×480×180</t>
  </si>
  <si>
    <t>28</t>
  </si>
  <si>
    <t>580×530×130</t>
  </si>
  <si>
    <t>29</t>
  </si>
  <si>
    <t>640×500×140</t>
  </si>
  <si>
    <t>30</t>
  </si>
  <si>
    <t>540×440×210</t>
  </si>
  <si>
    <t>31</t>
  </si>
  <si>
    <t>530×460×130</t>
  </si>
  <si>
    <t>32</t>
  </si>
  <si>
    <t>530×480×130</t>
  </si>
  <si>
    <t>33</t>
  </si>
  <si>
    <t>560×480×190</t>
  </si>
  <si>
    <t>34</t>
  </si>
  <si>
    <t>570×470×200</t>
  </si>
  <si>
    <t>35</t>
  </si>
  <si>
    <t>640×410×210</t>
  </si>
  <si>
    <t>36</t>
  </si>
  <si>
    <t>530×480×150</t>
  </si>
  <si>
    <t>37</t>
  </si>
  <si>
    <t>580×480×180</t>
  </si>
  <si>
    <t>38</t>
  </si>
  <si>
    <t>630×370×180</t>
  </si>
  <si>
    <t>39</t>
  </si>
  <si>
    <t>600×440×180</t>
  </si>
  <si>
    <t>40</t>
  </si>
  <si>
    <t>580×460×180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</si>
</sst>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\¥#,##0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name val="黑体"/>
      <charset val="134"/>
    </font>
    <font>
      <i/>
      <sz val="20"/>
      <name val="黑体"/>
      <charset val="134"/>
    </font>
    <font>
      <b/>
      <sz val="20"/>
      <name val="宋体"/>
      <charset val="134"/>
      <scheme val="minor"/>
    </font>
    <font>
      <sz val="20"/>
      <color rgb="FF000000"/>
      <name val="黑体"/>
      <charset val="134"/>
    </font>
    <font>
      <sz val="20"/>
      <name val="宋体"/>
      <charset val="134"/>
      <scheme val="minor"/>
    </font>
    <font>
      <sz val="12"/>
      <color theme="1"/>
      <name val="方正仿宋_GB2312"/>
      <charset val="134"/>
    </font>
    <font>
      <sz val="24"/>
      <color theme="1"/>
      <name val="宋体"/>
      <charset val="134"/>
    </font>
    <font>
      <sz val="14"/>
      <color theme="1"/>
      <name val="黑体"/>
      <charset val="134"/>
    </font>
    <font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5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5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49" fontId="3" fillId="0" borderId="3" xfId="5" applyNumberFormat="1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</xf>
    <xf numFmtId="49" fontId="6" fillId="4" borderId="3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protection hidden="1"/>
    </xf>
    <xf numFmtId="0" fontId="10" fillId="0" borderId="3" xfId="0" applyFont="1" applyFill="1" applyBorder="1" applyAlignment="1" applyProtection="1"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11" fillId="6" borderId="11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177" fontId="8" fillId="0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78.png"/><Relationship Id="rId8" Type="http://schemas.openxmlformats.org/officeDocument/2006/relationships/image" Target="media/image77.png"/><Relationship Id="rId7" Type="http://schemas.openxmlformats.org/officeDocument/2006/relationships/image" Target="media/image76.png"/><Relationship Id="rId6" Type="http://schemas.openxmlformats.org/officeDocument/2006/relationships/image" Target="media/image75.png"/><Relationship Id="rId5" Type="http://schemas.openxmlformats.org/officeDocument/2006/relationships/image" Target="media/image74.png"/><Relationship Id="rId46" Type="http://schemas.openxmlformats.org/officeDocument/2006/relationships/image" Target="media/image115.png"/><Relationship Id="rId45" Type="http://schemas.openxmlformats.org/officeDocument/2006/relationships/image" Target="media/image114.png"/><Relationship Id="rId44" Type="http://schemas.openxmlformats.org/officeDocument/2006/relationships/image" Target="media/image113.png"/><Relationship Id="rId43" Type="http://schemas.openxmlformats.org/officeDocument/2006/relationships/image" Target="media/image112.png"/><Relationship Id="rId42" Type="http://schemas.openxmlformats.org/officeDocument/2006/relationships/image" Target="media/image111.png"/><Relationship Id="rId41" Type="http://schemas.openxmlformats.org/officeDocument/2006/relationships/image" Target="media/image110.png"/><Relationship Id="rId40" Type="http://schemas.openxmlformats.org/officeDocument/2006/relationships/image" Target="media/image109.png"/><Relationship Id="rId4" Type="http://schemas.openxmlformats.org/officeDocument/2006/relationships/image" Target="media/image73.png"/><Relationship Id="rId39" Type="http://schemas.openxmlformats.org/officeDocument/2006/relationships/image" Target="media/image108.png"/><Relationship Id="rId38" Type="http://schemas.openxmlformats.org/officeDocument/2006/relationships/image" Target="media/image107.png"/><Relationship Id="rId37" Type="http://schemas.openxmlformats.org/officeDocument/2006/relationships/image" Target="media/image106.png"/><Relationship Id="rId36" Type="http://schemas.openxmlformats.org/officeDocument/2006/relationships/image" Target="media/image105.png"/><Relationship Id="rId35" Type="http://schemas.openxmlformats.org/officeDocument/2006/relationships/image" Target="media/image104.png"/><Relationship Id="rId34" Type="http://schemas.openxmlformats.org/officeDocument/2006/relationships/image" Target="media/image103.png"/><Relationship Id="rId33" Type="http://schemas.openxmlformats.org/officeDocument/2006/relationships/image" Target="media/image102.png"/><Relationship Id="rId32" Type="http://schemas.openxmlformats.org/officeDocument/2006/relationships/image" Target="media/image101.png"/><Relationship Id="rId31" Type="http://schemas.openxmlformats.org/officeDocument/2006/relationships/image" Target="media/image100.png"/><Relationship Id="rId30" Type="http://schemas.openxmlformats.org/officeDocument/2006/relationships/image" Target="media/image99.png"/><Relationship Id="rId3" Type="http://schemas.openxmlformats.org/officeDocument/2006/relationships/image" Target="media/image72.png"/><Relationship Id="rId29" Type="http://schemas.openxmlformats.org/officeDocument/2006/relationships/image" Target="media/image98.png"/><Relationship Id="rId28" Type="http://schemas.openxmlformats.org/officeDocument/2006/relationships/image" Target="media/image97.png"/><Relationship Id="rId27" Type="http://schemas.openxmlformats.org/officeDocument/2006/relationships/image" Target="media/image96.png"/><Relationship Id="rId26" Type="http://schemas.openxmlformats.org/officeDocument/2006/relationships/image" Target="media/image95.png"/><Relationship Id="rId25" Type="http://schemas.openxmlformats.org/officeDocument/2006/relationships/image" Target="media/image94.png"/><Relationship Id="rId24" Type="http://schemas.openxmlformats.org/officeDocument/2006/relationships/image" Target="media/image93.png"/><Relationship Id="rId23" Type="http://schemas.openxmlformats.org/officeDocument/2006/relationships/image" Target="media/image92.png"/><Relationship Id="rId22" Type="http://schemas.openxmlformats.org/officeDocument/2006/relationships/image" Target="media/image91.png"/><Relationship Id="rId21" Type="http://schemas.openxmlformats.org/officeDocument/2006/relationships/image" Target="media/image90.png"/><Relationship Id="rId20" Type="http://schemas.openxmlformats.org/officeDocument/2006/relationships/image" Target="media/image89.png"/><Relationship Id="rId2" Type="http://schemas.openxmlformats.org/officeDocument/2006/relationships/image" Target="media/image71.png"/><Relationship Id="rId19" Type="http://schemas.openxmlformats.org/officeDocument/2006/relationships/image" Target="media/image88.png"/><Relationship Id="rId18" Type="http://schemas.openxmlformats.org/officeDocument/2006/relationships/image" Target="media/image87.png"/><Relationship Id="rId17" Type="http://schemas.openxmlformats.org/officeDocument/2006/relationships/image" Target="media/image86.png"/><Relationship Id="rId16" Type="http://schemas.openxmlformats.org/officeDocument/2006/relationships/image" Target="media/image85.png"/><Relationship Id="rId15" Type="http://schemas.openxmlformats.org/officeDocument/2006/relationships/image" Target="media/image84.png"/><Relationship Id="rId14" Type="http://schemas.openxmlformats.org/officeDocument/2006/relationships/image" Target="media/image83.png"/><Relationship Id="rId13" Type="http://schemas.openxmlformats.org/officeDocument/2006/relationships/image" Target="media/image82.png"/><Relationship Id="rId12" Type="http://schemas.openxmlformats.org/officeDocument/2006/relationships/image" Target="media/image81.png"/><Relationship Id="rId11" Type="http://schemas.openxmlformats.org/officeDocument/2006/relationships/image" Target="media/image80.png"/><Relationship Id="rId10" Type="http://schemas.openxmlformats.org/officeDocument/2006/relationships/image" Target="media/image79.png"/><Relationship Id="rId1" Type="http://schemas.openxmlformats.org/officeDocument/2006/relationships/image" Target="media/image70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3.jpe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jpeg"/><Relationship Id="rId30" Type="http://schemas.openxmlformats.org/officeDocument/2006/relationships/image" Target="../media/image29.jpeg"/><Relationship Id="rId3" Type="http://schemas.openxmlformats.org/officeDocument/2006/relationships/image" Target="../media/image2.jpeg"/><Relationship Id="rId29" Type="http://schemas.openxmlformats.org/officeDocument/2006/relationships/image" Target="../media/image28.jpe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jpeg"/><Relationship Id="rId24" Type="http://schemas.openxmlformats.org/officeDocument/2006/relationships/image" Target="../media/image23.jpe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jpe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32.jpeg"/><Relationship Id="rId8" Type="http://schemas.openxmlformats.org/officeDocument/2006/relationships/image" Target="../media/image40.jpeg"/><Relationship Id="rId7" Type="http://schemas.openxmlformats.org/officeDocument/2006/relationships/image" Target="../media/image39.jpeg"/><Relationship Id="rId6" Type="http://schemas.openxmlformats.org/officeDocument/2006/relationships/image" Target="../media/image38.jpeg"/><Relationship Id="rId5" Type="http://schemas.openxmlformats.org/officeDocument/2006/relationships/image" Target="../media/image37.jpeg"/><Relationship Id="rId40" Type="http://schemas.openxmlformats.org/officeDocument/2006/relationships/image" Target="../media/image69.jpeg"/><Relationship Id="rId4" Type="http://schemas.openxmlformats.org/officeDocument/2006/relationships/image" Target="../media/image36.jpeg"/><Relationship Id="rId39" Type="http://schemas.openxmlformats.org/officeDocument/2006/relationships/image" Target="../media/image68.jpeg"/><Relationship Id="rId38" Type="http://schemas.openxmlformats.org/officeDocument/2006/relationships/image" Target="../media/image67.jpeg"/><Relationship Id="rId37" Type="http://schemas.openxmlformats.org/officeDocument/2006/relationships/image" Target="../media/image66.jpeg"/><Relationship Id="rId36" Type="http://schemas.openxmlformats.org/officeDocument/2006/relationships/image" Target="../media/image65.jpeg"/><Relationship Id="rId35" Type="http://schemas.openxmlformats.org/officeDocument/2006/relationships/image" Target="../media/image64.jpeg"/><Relationship Id="rId34" Type="http://schemas.openxmlformats.org/officeDocument/2006/relationships/image" Target="../media/image63.jpeg"/><Relationship Id="rId33" Type="http://schemas.openxmlformats.org/officeDocument/2006/relationships/image" Target="../media/image62.jpeg"/><Relationship Id="rId32" Type="http://schemas.openxmlformats.org/officeDocument/2006/relationships/image" Target="../media/image61.jpeg"/><Relationship Id="rId31" Type="http://schemas.openxmlformats.org/officeDocument/2006/relationships/image" Target="../media/image60.jpeg"/><Relationship Id="rId30" Type="http://schemas.openxmlformats.org/officeDocument/2006/relationships/image" Target="../media/image59.jpeg"/><Relationship Id="rId3" Type="http://schemas.openxmlformats.org/officeDocument/2006/relationships/image" Target="../media/image35.jpeg"/><Relationship Id="rId29" Type="http://schemas.openxmlformats.org/officeDocument/2006/relationships/image" Target="../media/image58.jpeg"/><Relationship Id="rId28" Type="http://schemas.openxmlformats.org/officeDocument/2006/relationships/image" Target="../media/image57.jpeg"/><Relationship Id="rId27" Type="http://schemas.openxmlformats.org/officeDocument/2006/relationships/image" Target="../media/image56.jpeg"/><Relationship Id="rId26" Type="http://schemas.openxmlformats.org/officeDocument/2006/relationships/image" Target="../media/image55.jpeg"/><Relationship Id="rId25" Type="http://schemas.openxmlformats.org/officeDocument/2006/relationships/image" Target="../media/image54.jpeg"/><Relationship Id="rId24" Type="http://schemas.openxmlformats.org/officeDocument/2006/relationships/image" Target="../media/image53.jpeg"/><Relationship Id="rId23" Type="http://schemas.openxmlformats.org/officeDocument/2006/relationships/image" Target="../media/image52.jpeg"/><Relationship Id="rId22" Type="http://schemas.openxmlformats.org/officeDocument/2006/relationships/image" Target="../media/image51.jpeg"/><Relationship Id="rId21" Type="http://schemas.openxmlformats.org/officeDocument/2006/relationships/image" Target="../media/image50.jpeg"/><Relationship Id="rId20" Type="http://schemas.openxmlformats.org/officeDocument/2006/relationships/image" Target="../media/image49.jpeg"/><Relationship Id="rId2" Type="http://schemas.openxmlformats.org/officeDocument/2006/relationships/image" Target="../media/image34.jpeg"/><Relationship Id="rId19" Type="http://schemas.openxmlformats.org/officeDocument/2006/relationships/image" Target="../media/image48.jpeg"/><Relationship Id="rId18" Type="http://schemas.openxmlformats.org/officeDocument/2006/relationships/image" Target="../media/image47.jpeg"/><Relationship Id="rId17" Type="http://schemas.openxmlformats.org/officeDocument/2006/relationships/image" Target="../media/image46.jpeg"/><Relationship Id="rId16" Type="http://schemas.openxmlformats.org/officeDocument/2006/relationships/image" Target="../media/image45.jpeg"/><Relationship Id="rId15" Type="http://schemas.openxmlformats.org/officeDocument/2006/relationships/image" Target="../media/image44.jpeg"/><Relationship Id="rId14" Type="http://schemas.openxmlformats.org/officeDocument/2006/relationships/image" Target="../media/image43.jpeg"/><Relationship Id="rId13" Type="http://schemas.openxmlformats.org/officeDocument/2006/relationships/image" Target="../media/image42.jpeg"/><Relationship Id="rId12" Type="http://schemas.openxmlformats.org/officeDocument/2006/relationships/image" Target="../media/image41.jpeg"/><Relationship Id="rId11" Type="http://schemas.openxmlformats.org/officeDocument/2006/relationships/image" Target="../media/image30.jpeg"/><Relationship Id="rId10" Type="http://schemas.openxmlformats.org/officeDocument/2006/relationships/image" Target="../media/image31.jpeg"/><Relationship Id="rId1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63500</xdr:colOff>
      <xdr:row>14</xdr:row>
      <xdr:rowOff>12700</xdr:rowOff>
    </xdr:from>
    <xdr:to>
      <xdr:col>1</xdr:col>
      <xdr:colOff>797277</xdr:colOff>
      <xdr:row>14</xdr:row>
      <xdr:rowOff>425450</xdr:rowOff>
    </xdr:to>
    <xdr:pic>
      <xdr:nvPicPr>
        <xdr:cNvPr id="2" name="深渊TC-A1.jpg" descr="C:\1\pppp\深渊TC-A1.jpg"/>
        <xdr:cNvPicPr/>
      </xdr:nvPicPr>
      <xdr:blipFill>
        <a:blip r:embed="rId1" r:link="rId2" cstate="print"/>
        <a:stretch>
          <a:fillRect/>
        </a:stretch>
      </xdr:blipFill>
      <xdr:spPr>
        <a:xfrm>
          <a:off x="749300" y="50101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15</xdr:row>
      <xdr:rowOff>12700</xdr:rowOff>
    </xdr:from>
    <xdr:to>
      <xdr:col>1</xdr:col>
      <xdr:colOff>797277</xdr:colOff>
      <xdr:row>15</xdr:row>
      <xdr:rowOff>425450</xdr:rowOff>
    </xdr:to>
    <xdr:pic>
      <xdr:nvPicPr>
        <xdr:cNvPr id="3" name="深渊TC-A2.jpg" descr="C:\1\pppp\深渊TC-A2.jpg"/>
        <xdr:cNvPicPr/>
      </xdr:nvPicPr>
      <xdr:blipFill>
        <a:blip r:embed="rId3" r:link="rId2" cstate="print"/>
        <a:stretch>
          <a:fillRect/>
        </a:stretch>
      </xdr:blipFill>
      <xdr:spPr>
        <a:xfrm>
          <a:off x="749300" y="53340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16</xdr:row>
      <xdr:rowOff>12700</xdr:rowOff>
    </xdr:from>
    <xdr:to>
      <xdr:col>1</xdr:col>
      <xdr:colOff>797277</xdr:colOff>
      <xdr:row>16</xdr:row>
      <xdr:rowOff>425450</xdr:rowOff>
    </xdr:to>
    <xdr:pic>
      <xdr:nvPicPr>
        <xdr:cNvPr id="4" name="深渊TC-A3.jpg" descr="C:\1\pppp\深渊TC-A3.jpg"/>
        <xdr:cNvPicPr/>
      </xdr:nvPicPr>
      <xdr:blipFill>
        <a:blip r:embed="rId4" r:link="rId2" cstate="print"/>
        <a:stretch>
          <a:fillRect/>
        </a:stretch>
      </xdr:blipFill>
      <xdr:spPr>
        <a:xfrm>
          <a:off x="749300" y="56578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17</xdr:row>
      <xdr:rowOff>12700</xdr:rowOff>
    </xdr:from>
    <xdr:to>
      <xdr:col>1</xdr:col>
      <xdr:colOff>797277</xdr:colOff>
      <xdr:row>17</xdr:row>
      <xdr:rowOff>425450</xdr:rowOff>
    </xdr:to>
    <xdr:pic>
      <xdr:nvPicPr>
        <xdr:cNvPr id="5" name="深渊TC-A4.jpg" descr="C:\1\pppp\深渊TC-A4.jpg"/>
        <xdr:cNvPicPr/>
      </xdr:nvPicPr>
      <xdr:blipFill>
        <a:blip r:embed="rId5" r:link="rId2" cstate="print"/>
        <a:stretch>
          <a:fillRect/>
        </a:stretch>
      </xdr:blipFill>
      <xdr:spPr>
        <a:xfrm>
          <a:off x="749300" y="59817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18</xdr:row>
      <xdr:rowOff>12700</xdr:rowOff>
    </xdr:from>
    <xdr:to>
      <xdr:col>1</xdr:col>
      <xdr:colOff>797277</xdr:colOff>
      <xdr:row>18</xdr:row>
      <xdr:rowOff>425450</xdr:rowOff>
    </xdr:to>
    <xdr:pic>
      <xdr:nvPicPr>
        <xdr:cNvPr id="6" name="深渊TC-A5.jpg" descr="C:\1\pppp\深渊TC-A5.jpg"/>
        <xdr:cNvPicPr/>
      </xdr:nvPicPr>
      <xdr:blipFill>
        <a:blip r:embed="rId6" r:link="rId2" cstate="print"/>
        <a:stretch>
          <a:fillRect/>
        </a:stretch>
      </xdr:blipFill>
      <xdr:spPr>
        <a:xfrm>
          <a:off x="749300" y="63055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19</xdr:row>
      <xdr:rowOff>12700</xdr:rowOff>
    </xdr:from>
    <xdr:to>
      <xdr:col>1</xdr:col>
      <xdr:colOff>797277</xdr:colOff>
      <xdr:row>19</xdr:row>
      <xdr:rowOff>425450</xdr:rowOff>
    </xdr:to>
    <xdr:pic>
      <xdr:nvPicPr>
        <xdr:cNvPr id="7" name="深渊TC-A6.jpg" descr="C:\1\pppp\深渊TC-A6.jpg"/>
        <xdr:cNvPicPr/>
      </xdr:nvPicPr>
      <xdr:blipFill>
        <a:blip r:embed="rId7" r:link="rId2" cstate="print"/>
        <a:stretch>
          <a:fillRect/>
        </a:stretch>
      </xdr:blipFill>
      <xdr:spPr>
        <a:xfrm>
          <a:off x="749300" y="66294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20</xdr:row>
      <xdr:rowOff>12700</xdr:rowOff>
    </xdr:from>
    <xdr:to>
      <xdr:col>1</xdr:col>
      <xdr:colOff>797277</xdr:colOff>
      <xdr:row>20</xdr:row>
      <xdr:rowOff>425450</xdr:rowOff>
    </xdr:to>
    <xdr:pic>
      <xdr:nvPicPr>
        <xdr:cNvPr id="8" name="深渊TC-A7.jpg" descr="C:\1\pppp\深渊TC-A7.jpg"/>
        <xdr:cNvPicPr/>
      </xdr:nvPicPr>
      <xdr:blipFill>
        <a:blip r:embed="rId8" r:link="rId2" cstate="print"/>
        <a:stretch>
          <a:fillRect/>
        </a:stretch>
      </xdr:blipFill>
      <xdr:spPr>
        <a:xfrm>
          <a:off x="749300" y="69532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21</xdr:row>
      <xdr:rowOff>12700</xdr:rowOff>
    </xdr:from>
    <xdr:to>
      <xdr:col>1</xdr:col>
      <xdr:colOff>797277</xdr:colOff>
      <xdr:row>21</xdr:row>
      <xdr:rowOff>425450</xdr:rowOff>
    </xdr:to>
    <xdr:pic>
      <xdr:nvPicPr>
        <xdr:cNvPr id="9" name="深渊TC-A8.jpg" descr="C:\1\pppp\深渊TC-A8.jpg"/>
        <xdr:cNvPicPr/>
      </xdr:nvPicPr>
      <xdr:blipFill>
        <a:blip r:embed="rId9" r:link="rId2" cstate="print"/>
        <a:stretch>
          <a:fillRect/>
        </a:stretch>
      </xdr:blipFill>
      <xdr:spPr>
        <a:xfrm>
          <a:off x="749300" y="72771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22</xdr:row>
      <xdr:rowOff>12700</xdr:rowOff>
    </xdr:from>
    <xdr:to>
      <xdr:col>1</xdr:col>
      <xdr:colOff>797277</xdr:colOff>
      <xdr:row>22</xdr:row>
      <xdr:rowOff>425450</xdr:rowOff>
    </xdr:to>
    <xdr:pic>
      <xdr:nvPicPr>
        <xdr:cNvPr id="10" name="深渊TC-A9.jpg" descr="C:\1\pppp\深渊TC-A9.jpg"/>
        <xdr:cNvPicPr/>
      </xdr:nvPicPr>
      <xdr:blipFill>
        <a:blip r:embed="rId10" r:link="rId2" cstate="print"/>
        <a:stretch>
          <a:fillRect/>
        </a:stretch>
      </xdr:blipFill>
      <xdr:spPr>
        <a:xfrm>
          <a:off x="749300" y="76009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23</xdr:row>
      <xdr:rowOff>12700</xdr:rowOff>
    </xdr:from>
    <xdr:to>
      <xdr:col>1</xdr:col>
      <xdr:colOff>797277</xdr:colOff>
      <xdr:row>23</xdr:row>
      <xdr:rowOff>425450</xdr:rowOff>
    </xdr:to>
    <xdr:pic>
      <xdr:nvPicPr>
        <xdr:cNvPr id="11" name="深渊TC-A10.jpg" descr="C:\1\pppp\深渊TC-A10.jpg"/>
        <xdr:cNvPicPr/>
      </xdr:nvPicPr>
      <xdr:blipFill>
        <a:blip r:embed="rId11" r:link="rId2" cstate="print"/>
        <a:stretch>
          <a:fillRect/>
        </a:stretch>
      </xdr:blipFill>
      <xdr:spPr>
        <a:xfrm>
          <a:off x="749300" y="79248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24</xdr:row>
      <xdr:rowOff>12700</xdr:rowOff>
    </xdr:from>
    <xdr:to>
      <xdr:col>1</xdr:col>
      <xdr:colOff>797277</xdr:colOff>
      <xdr:row>24</xdr:row>
      <xdr:rowOff>425450</xdr:rowOff>
    </xdr:to>
    <xdr:pic>
      <xdr:nvPicPr>
        <xdr:cNvPr id="12" name="星月M-J (1).jpg" descr="C:\1\pppp\星月M-J (1).jpg"/>
        <xdr:cNvPicPr/>
      </xdr:nvPicPr>
      <xdr:blipFill>
        <a:blip r:embed="rId12" r:link="rId2" cstate="print"/>
        <a:stretch>
          <a:fillRect/>
        </a:stretch>
      </xdr:blipFill>
      <xdr:spPr>
        <a:xfrm>
          <a:off x="749300" y="82486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25</xdr:row>
      <xdr:rowOff>12700</xdr:rowOff>
    </xdr:from>
    <xdr:to>
      <xdr:col>1</xdr:col>
      <xdr:colOff>797277</xdr:colOff>
      <xdr:row>25</xdr:row>
      <xdr:rowOff>425450</xdr:rowOff>
    </xdr:to>
    <xdr:pic>
      <xdr:nvPicPr>
        <xdr:cNvPr id="13" name="星月M-J (2).jpg" descr="C:\1\pppp\星月M-J (2).jpg"/>
        <xdr:cNvPicPr/>
      </xdr:nvPicPr>
      <xdr:blipFill>
        <a:blip r:embed="rId13" r:link="rId2" cstate="print"/>
        <a:stretch>
          <a:fillRect/>
        </a:stretch>
      </xdr:blipFill>
      <xdr:spPr>
        <a:xfrm>
          <a:off x="749300" y="85725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26</xdr:row>
      <xdr:rowOff>12700</xdr:rowOff>
    </xdr:from>
    <xdr:to>
      <xdr:col>1</xdr:col>
      <xdr:colOff>797277</xdr:colOff>
      <xdr:row>26</xdr:row>
      <xdr:rowOff>425450</xdr:rowOff>
    </xdr:to>
    <xdr:pic>
      <xdr:nvPicPr>
        <xdr:cNvPr id="14" name="星月M-J (3).jpg" descr="C:\1\pppp\星月M-J (3).jpg"/>
        <xdr:cNvPicPr/>
      </xdr:nvPicPr>
      <xdr:blipFill>
        <a:blip r:embed="rId14" r:link="rId2" cstate="print"/>
        <a:stretch>
          <a:fillRect/>
        </a:stretch>
      </xdr:blipFill>
      <xdr:spPr>
        <a:xfrm>
          <a:off x="749300" y="88963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27</xdr:row>
      <xdr:rowOff>12700</xdr:rowOff>
    </xdr:from>
    <xdr:to>
      <xdr:col>1</xdr:col>
      <xdr:colOff>797277</xdr:colOff>
      <xdr:row>27</xdr:row>
      <xdr:rowOff>425450</xdr:rowOff>
    </xdr:to>
    <xdr:pic>
      <xdr:nvPicPr>
        <xdr:cNvPr id="15" name="星月M-J (4).jpg" descr="C:\1\pppp\星月M-J (4).jpg"/>
        <xdr:cNvPicPr/>
      </xdr:nvPicPr>
      <xdr:blipFill>
        <a:blip r:embed="rId15" r:link="rId2" cstate="print"/>
        <a:stretch>
          <a:fillRect/>
        </a:stretch>
      </xdr:blipFill>
      <xdr:spPr>
        <a:xfrm>
          <a:off x="749300" y="92202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28</xdr:row>
      <xdr:rowOff>12700</xdr:rowOff>
    </xdr:from>
    <xdr:to>
      <xdr:col>1</xdr:col>
      <xdr:colOff>492256</xdr:colOff>
      <xdr:row>28</xdr:row>
      <xdr:rowOff>425450</xdr:rowOff>
    </xdr:to>
    <xdr:pic>
      <xdr:nvPicPr>
        <xdr:cNvPr id="16" name="G-D1（镜面）.jpg" descr="C:\1\pppp\G-D1（镜面）.jpg"/>
        <xdr:cNvPicPr/>
      </xdr:nvPicPr>
      <xdr:blipFill>
        <a:blip r:embed="rId16" r:link="rId2" cstate="print"/>
        <a:stretch>
          <a:fillRect/>
        </a:stretch>
      </xdr:blipFill>
      <xdr:spPr>
        <a:xfrm>
          <a:off x="749300" y="9544050"/>
          <a:ext cx="4286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29</xdr:row>
      <xdr:rowOff>12700</xdr:rowOff>
    </xdr:from>
    <xdr:to>
      <xdr:col>1</xdr:col>
      <xdr:colOff>491052</xdr:colOff>
      <xdr:row>29</xdr:row>
      <xdr:rowOff>425450</xdr:rowOff>
    </xdr:to>
    <xdr:pic>
      <xdr:nvPicPr>
        <xdr:cNvPr id="17" name="G-D2（镜面）.jpg" descr="C:\1\pppp\G-D2（镜面）.jpg"/>
        <xdr:cNvPicPr/>
      </xdr:nvPicPr>
      <xdr:blipFill>
        <a:blip r:embed="rId17" r:link="rId2" cstate="print"/>
        <a:stretch>
          <a:fillRect/>
        </a:stretch>
      </xdr:blipFill>
      <xdr:spPr>
        <a:xfrm>
          <a:off x="749300" y="986790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30</xdr:row>
      <xdr:rowOff>12700</xdr:rowOff>
    </xdr:from>
    <xdr:to>
      <xdr:col>1</xdr:col>
      <xdr:colOff>489344</xdr:colOff>
      <xdr:row>30</xdr:row>
      <xdr:rowOff>425450</xdr:rowOff>
    </xdr:to>
    <xdr:pic>
      <xdr:nvPicPr>
        <xdr:cNvPr id="18" name="G-D3（镜面）.jpg" descr="C:\1\pppp\G-D3（镜面）.jpg"/>
        <xdr:cNvPicPr/>
      </xdr:nvPicPr>
      <xdr:blipFill>
        <a:blip r:embed="rId18" r:link="rId2" cstate="print"/>
        <a:stretch>
          <a:fillRect/>
        </a:stretch>
      </xdr:blipFill>
      <xdr:spPr>
        <a:xfrm>
          <a:off x="749300" y="10191750"/>
          <a:ext cx="42545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31</xdr:row>
      <xdr:rowOff>12700</xdr:rowOff>
    </xdr:from>
    <xdr:to>
      <xdr:col>1</xdr:col>
      <xdr:colOff>489951</xdr:colOff>
      <xdr:row>31</xdr:row>
      <xdr:rowOff>425450</xdr:rowOff>
    </xdr:to>
    <xdr:pic>
      <xdr:nvPicPr>
        <xdr:cNvPr id="19" name="G-D4（镜面）.jpg" descr="C:\1\pppp\G-D4（镜面）.jpg"/>
        <xdr:cNvPicPr/>
      </xdr:nvPicPr>
      <xdr:blipFill>
        <a:blip r:embed="rId19" r:link="rId2" cstate="print"/>
        <a:stretch>
          <a:fillRect/>
        </a:stretch>
      </xdr:blipFill>
      <xdr:spPr>
        <a:xfrm>
          <a:off x="749300" y="10515600"/>
          <a:ext cx="42608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32</xdr:row>
      <xdr:rowOff>12700</xdr:rowOff>
    </xdr:from>
    <xdr:to>
      <xdr:col>1</xdr:col>
      <xdr:colOff>488172</xdr:colOff>
      <xdr:row>32</xdr:row>
      <xdr:rowOff>425450</xdr:rowOff>
    </xdr:to>
    <xdr:pic>
      <xdr:nvPicPr>
        <xdr:cNvPr id="20" name="G-D5（镜面）.jpg" descr="C:\1\pppp\G-D5（镜面）.jpg"/>
        <xdr:cNvPicPr/>
      </xdr:nvPicPr>
      <xdr:blipFill>
        <a:blip r:embed="rId20" r:link="rId2" cstate="print"/>
        <a:stretch>
          <a:fillRect/>
        </a:stretch>
      </xdr:blipFill>
      <xdr:spPr>
        <a:xfrm>
          <a:off x="749300" y="10839450"/>
          <a:ext cx="42418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33</xdr:row>
      <xdr:rowOff>12700</xdr:rowOff>
    </xdr:from>
    <xdr:to>
      <xdr:col>1</xdr:col>
      <xdr:colOff>491072</xdr:colOff>
      <xdr:row>33</xdr:row>
      <xdr:rowOff>425450</xdr:rowOff>
    </xdr:to>
    <xdr:pic>
      <xdr:nvPicPr>
        <xdr:cNvPr id="21" name="G-D6（镜面）.jpg" descr="C:\1\pppp\G-D6（镜面）.jpg"/>
        <xdr:cNvPicPr/>
      </xdr:nvPicPr>
      <xdr:blipFill>
        <a:blip r:embed="rId21" r:link="rId2" cstate="print"/>
        <a:stretch>
          <a:fillRect/>
        </a:stretch>
      </xdr:blipFill>
      <xdr:spPr>
        <a:xfrm>
          <a:off x="749300" y="1116330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34</xdr:row>
      <xdr:rowOff>12700</xdr:rowOff>
    </xdr:from>
    <xdr:to>
      <xdr:col>1</xdr:col>
      <xdr:colOff>491052</xdr:colOff>
      <xdr:row>34</xdr:row>
      <xdr:rowOff>425450</xdr:rowOff>
    </xdr:to>
    <xdr:pic>
      <xdr:nvPicPr>
        <xdr:cNvPr id="22" name="G-D7（镜面）.jpg" descr="C:\1\pppp\G-D7（镜面）.jpg"/>
        <xdr:cNvPicPr/>
      </xdr:nvPicPr>
      <xdr:blipFill>
        <a:blip r:embed="rId22" r:link="rId2" cstate="print"/>
        <a:stretch>
          <a:fillRect/>
        </a:stretch>
      </xdr:blipFill>
      <xdr:spPr>
        <a:xfrm>
          <a:off x="749300" y="1148715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35</xdr:row>
      <xdr:rowOff>12700</xdr:rowOff>
    </xdr:from>
    <xdr:to>
      <xdr:col>1</xdr:col>
      <xdr:colOff>490482</xdr:colOff>
      <xdr:row>35</xdr:row>
      <xdr:rowOff>425450</xdr:rowOff>
    </xdr:to>
    <xdr:pic>
      <xdr:nvPicPr>
        <xdr:cNvPr id="23" name="G-D8（镜面）.jpg" descr="C:\1\pppp\G-D8（镜面）.jpg"/>
        <xdr:cNvPicPr/>
      </xdr:nvPicPr>
      <xdr:blipFill>
        <a:blip r:embed="rId23" r:link="rId2" cstate="print"/>
        <a:stretch>
          <a:fillRect/>
        </a:stretch>
      </xdr:blipFill>
      <xdr:spPr>
        <a:xfrm>
          <a:off x="749300" y="11811000"/>
          <a:ext cx="42672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36</xdr:row>
      <xdr:rowOff>12700</xdr:rowOff>
    </xdr:from>
    <xdr:to>
      <xdr:col>1</xdr:col>
      <xdr:colOff>573145</xdr:colOff>
      <xdr:row>36</xdr:row>
      <xdr:rowOff>425450</xdr:rowOff>
    </xdr:to>
    <xdr:pic>
      <xdr:nvPicPr>
        <xdr:cNvPr id="24" name="G-K1（镜面）.jpg" descr="C:\1\pppp\G-K1（镜面）.jpg"/>
        <xdr:cNvPicPr/>
      </xdr:nvPicPr>
      <xdr:blipFill>
        <a:blip r:embed="rId24" r:link="rId2" cstate="print"/>
        <a:stretch>
          <a:fillRect/>
        </a:stretch>
      </xdr:blipFill>
      <xdr:spPr>
        <a:xfrm>
          <a:off x="749300" y="12134850"/>
          <a:ext cx="50927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37</xdr:row>
      <xdr:rowOff>12700</xdr:rowOff>
    </xdr:from>
    <xdr:to>
      <xdr:col>1</xdr:col>
      <xdr:colOff>549441</xdr:colOff>
      <xdr:row>37</xdr:row>
      <xdr:rowOff>425450</xdr:rowOff>
    </xdr:to>
    <xdr:pic>
      <xdr:nvPicPr>
        <xdr:cNvPr id="25" name="G-K2（镜面）.jpg" descr="C:\1\pppp\G-K2（镜面）.jpg"/>
        <xdr:cNvPicPr/>
      </xdr:nvPicPr>
      <xdr:blipFill>
        <a:blip r:embed="rId25" r:link="rId2" cstate="print"/>
        <a:stretch>
          <a:fillRect/>
        </a:stretch>
      </xdr:blipFill>
      <xdr:spPr>
        <a:xfrm>
          <a:off x="749300" y="1245870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38</xdr:row>
      <xdr:rowOff>12700</xdr:rowOff>
    </xdr:from>
    <xdr:to>
      <xdr:col>1</xdr:col>
      <xdr:colOff>553716</xdr:colOff>
      <xdr:row>38</xdr:row>
      <xdr:rowOff>425450</xdr:rowOff>
    </xdr:to>
    <xdr:pic>
      <xdr:nvPicPr>
        <xdr:cNvPr id="26" name="G-K3（镜面）.jpg" descr="C:\1\pppp\G-K3（镜面）.jpg"/>
        <xdr:cNvPicPr/>
      </xdr:nvPicPr>
      <xdr:blipFill>
        <a:blip r:embed="rId26" r:link="rId2" cstate="print"/>
        <a:stretch>
          <a:fillRect/>
        </a:stretch>
      </xdr:blipFill>
      <xdr:spPr>
        <a:xfrm>
          <a:off x="749300" y="12782550"/>
          <a:ext cx="48958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39</xdr:row>
      <xdr:rowOff>12700</xdr:rowOff>
    </xdr:from>
    <xdr:to>
      <xdr:col>1</xdr:col>
      <xdr:colOff>549441</xdr:colOff>
      <xdr:row>39</xdr:row>
      <xdr:rowOff>425450</xdr:rowOff>
    </xdr:to>
    <xdr:pic>
      <xdr:nvPicPr>
        <xdr:cNvPr id="27" name="G-K4（镜面）.jpg" descr="C:\1\pppp\G-K4（镜面）.jpg"/>
        <xdr:cNvPicPr/>
      </xdr:nvPicPr>
      <xdr:blipFill>
        <a:blip r:embed="rId27" r:link="rId2" cstate="print"/>
        <a:stretch>
          <a:fillRect/>
        </a:stretch>
      </xdr:blipFill>
      <xdr:spPr>
        <a:xfrm>
          <a:off x="749300" y="1310640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40</xdr:row>
      <xdr:rowOff>12700</xdr:rowOff>
    </xdr:from>
    <xdr:to>
      <xdr:col>1</xdr:col>
      <xdr:colOff>549441</xdr:colOff>
      <xdr:row>40</xdr:row>
      <xdr:rowOff>425450</xdr:rowOff>
    </xdr:to>
    <xdr:pic>
      <xdr:nvPicPr>
        <xdr:cNvPr id="28" name="G-K5（镜面）.jpg" descr="C:\1\pppp\G-K5（镜面）.jpg"/>
        <xdr:cNvPicPr/>
      </xdr:nvPicPr>
      <xdr:blipFill>
        <a:blip r:embed="rId28" r:link="rId2" cstate="print"/>
        <a:stretch>
          <a:fillRect/>
        </a:stretch>
      </xdr:blipFill>
      <xdr:spPr>
        <a:xfrm>
          <a:off x="749300" y="1343025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41</xdr:row>
      <xdr:rowOff>12700</xdr:rowOff>
    </xdr:from>
    <xdr:to>
      <xdr:col>1</xdr:col>
      <xdr:colOff>542479</xdr:colOff>
      <xdr:row>41</xdr:row>
      <xdr:rowOff>425450</xdr:rowOff>
    </xdr:to>
    <xdr:pic>
      <xdr:nvPicPr>
        <xdr:cNvPr id="29" name="G-K6（镜面）.jpg" descr="C:\1\pppp\G-K6（镜面）.jpg"/>
        <xdr:cNvPicPr/>
      </xdr:nvPicPr>
      <xdr:blipFill>
        <a:blip r:embed="rId29" r:link="rId2" cstate="print"/>
        <a:stretch>
          <a:fillRect/>
        </a:stretch>
      </xdr:blipFill>
      <xdr:spPr>
        <a:xfrm>
          <a:off x="749300" y="13754100"/>
          <a:ext cx="478790" cy="31115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13</xdr:row>
      <xdr:rowOff>15240</xdr:rowOff>
    </xdr:from>
    <xdr:to>
      <xdr:col>1</xdr:col>
      <xdr:colOff>751205</xdr:colOff>
      <xdr:row>13</xdr:row>
      <xdr:rowOff>405130</xdr:rowOff>
    </xdr:to>
    <xdr:pic>
      <xdr:nvPicPr>
        <xdr:cNvPr id="30" name="ID_61B50FCFF5E84060AB2B8B7F62B61483" descr="TC-I1-I1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17575" y="46888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12</xdr:row>
      <xdr:rowOff>15240</xdr:rowOff>
    </xdr:from>
    <xdr:to>
      <xdr:col>1</xdr:col>
      <xdr:colOff>751205</xdr:colOff>
      <xdr:row>12</xdr:row>
      <xdr:rowOff>405130</xdr:rowOff>
    </xdr:to>
    <xdr:pic>
      <xdr:nvPicPr>
        <xdr:cNvPr id="31" name="ID_08478C9286DD4566BC0BE3C46E9EC828" descr="TC-I1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17575" y="43649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11</xdr:row>
      <xdr:rowOff>15240</xdr:rowOff>
    </xdr:from>
    <xdr:to>
      <xdr:col>1</xdr:col>
      <xdr:colOff>751205</xdr:colOff>
      <xdr:row>11</xdr:row>
      <xdr:rowOff>405130</xdr:rowOff>
    </xdr:to>
    <xdr:pic>
      <xdr:nvPicPr>
        <xdr:cNvPr id="32" name="ID_E4994451C44744DCAB107732487368E9" descr="TC-I1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17575" y="40411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10</xdr:row>
      <xdr:rowOff>15240</xdr:rowOff>
    </xdr:from>
    <xdr:to>
      <xdr:col>1</xdr:col>
      <xdr:colOff>751205</xdr:colOff>
      <xdr:row>10</xdr:row>
      <xdr:rowOff>405130</xdr:rowOff>
    </xdr:to>
    <xdr:pic>
      <xdr:nvPicPr>
        <xdr:cNvPr id="33" name="ID_5E53F19339CD4F9C83D00385D69B4F79" descr="TC-I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17575" y="37172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2</xdr:row>
      <xdr:rowOff>14605</xdr:rowOff>
    </xdr:from>
    <xdr:to>
      <xdr:col>1</xdr:col>
      <xdr:colOff>751205</xdr:colOff>
      <xdr:row>2</xdr:row>
      <xdr:rowOff>405130</xdr:rowOff>
    </xdr:to>
    <xdr:pic>
      <xdr:nvPicPr>
        <xdr:cNvPr id="34" name="ID_A9EC7672A5E54E6EBD2C016993A7EAFC" descr="TC-I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16940" y="1125855"/>
          <a:ext cx="520065" cy="309245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3</xdr:row>
      <xdr:rowOff>15240</xdr:rowOff>
    </xdr:from>
    <xdr:to>
      <xdr:col>1</xdr:col>
      <xdr:colOff>751205</xdr:colOff>
      <xdr:row>3</xdr:row>
      <xdr:rowOff>405130</xdr:rowOff>
    </xdr:to>
    <xdr:pic>
      <xdr:nvPicPr>
        <xdr:cNvPr id="35" name="ID_F4CFA50F820744BBB88D4CCD44F63F2F" descr="TC-I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17575" y="14503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4</xdr:row>
      <xdr:rowOff>15240</xdr:rowOff>
    </xdr:from>
    <xdr:to>
      <xdr:col>1</xdr:col>
      <xdr:colOff>751205</xdr:colOff>
      <xdr:row>4</xdr:row>
      <xdr:rowOff>405130</xdr:rowOff>
    </xdr:to>
    <xdr:pic>
      <xdr:nvPicPr>
        <xdr:cNvPr id="36" name="ID_362F32DC8024489F966B479C3781BCAF" descr="TC-I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17575" y="17741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5</xdr:row>
      <xdr:rowOff>15240</xdr:rowOff>
    </xdr:from>
    <xdr:to>
      <xdr:col>1</xdr:col>
      <xdr:colOff>751205</xdr:colOff>
      <xdr:row>5</xdr:row>
      <xdr:rowOff>405130</xdr:rowOff>
    </xdr:to>
    <xdr:pic>
      <xdr:nvPicPr>
        <xdr:cNvPr id="37" name="ID_80CD3894E37549A989633A049254062F" descr="TC-I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17575" y="20980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6</xdr:row>
      <xdr:rowOff>15240</xdr:rowOff>
    </xdr:from>
    <xdr:to>
      <xdr:col>1</xdr:col>
      <xdr:colOff>751205</xdr:colOff>
      <xdr:row>6</xdr:row>
      <xdr:rowOff>405130</xdr:rowOff>
    </xdr:to>
    <xdr:pic>
      <xdr:nvPicPr>
        <xdr:cNvPr id="38" name="ID_0C675F1715254E09B0FCBCAC16BEC9B7" descr="TC-I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17575" y="24218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7</xdr:row>
      <xdr:rowOff>15240</xdr:rowOff>
    </xdr:from>
    <xdr:to>
      <xdr:col>1</xdr:col>
      <xdr:colOff>751205</xdr:colOff>
      <xdr:row>7</xdr:row>
      <xdr:rowOff>405130</xdr:rowOff>
    </xdr:to>
    <xdr:pic>
      <xdr:nvPicPr>
        <xdr:cNvPr id="39" name="ID_A5B4D00C040F4ED5B72327EFCF0AE8D6" descr="TC-I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17575" y="27457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8</xdr:row>
      <xdr:rowOff>15240</xdr:rowOff>
    </xdr:from>
    <xdr:to>
      <xdr:col>1</xdr:col>
      <xdr:colOff>751205</xdr:colOff>
      <xdr:row>8</xdr:row>
      <xdr:rowOff>405765</xdr:rowOff>
    </xdr:to>
    <xdr:pic>
      <xdr:nvPicPr>
        <xdr:cNvPr id="40" name="ID_2DF16FAABD564E2293493BABD7B93042" descr="TC-I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16940" y="3069590"/>
          <a:ext cx="520065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9</xdr:row>
      <xdr:rowOff>14605</xdr:rowOff>
    </xdr:from>
    <xdr:to>
      <xdr:col>1</xdr:col>
      <xdr:colOff>751205</xdr:colOff>
      <xdr:row>9</xdr:row>
      <xdr:rowOff>405130</xdr:rowOff>
    </xdr:to>
    <xdr:pic>
      <xdr:nvPicPr>
        <xdr:cNvPr id="41" name="ID_23A14C53701F4CBDA3FB34253B448348" descr="TC-I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16940" y="3392805"/>
          <a:ext cx="520065" cy="309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oc-macb\Documents\roc20230829\&#25253;&#20215;&#21333;\&#25903;&#28857;&#25253;&#20215;&#21333;&#21046;&#20316;\caiholds\CZ\&#20135;&#21697;&#30446;&#24405;+&#33394;&#21495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STICKERS"/>
      <sheetName val="Colors"/>
      <sheetName val="Products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A1" sqref="A1:L1"/>
    </sheetView>
  </sheetViews>
  <sheetFormatPr defaultColWidth="9" defaultRowHeight="14.25"/>
  <cols>
    <col min="1" max="1" width="9" style="32"/>
    <col min="2" max="2" width="10.875" style="32" customWidth="1"/>
    <col min="3" max="3" width="12.5" style="32"/>
    <col min="4" max="4" width="13.875" style="32" customWidth="1"/>
    <col min="5" max="8" width="9" style="32"/>
    <col min="9" max="9" width="11.5" style="32" customWidth="1"/>
    <col min="10" max="11" width="9" style="32"/>
    <col min="12" max="12" width="19.5" style="32" customWidth="1"/>
  </cols>
  <sheetData>
    <row r="1" ht="56" customHeight="1" spans="1:1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19" customHeight="1" spans="1:12">
      <c r="A2" s="35" t="s">
        <v>1</v>
      </c>
      <c r="B2" s="35" t="s">
        <v>2</v>
      </c>
      <c r="C2" s="35" t="s">
        <v>3</v>
      </c>
      <c r="D2" s="35" t="s">
        <v>4</v>
      </c>
      <c r="E2" s="35" t="s">
        <v>4</v>
      </c>
      <c r="F2" s="35" t="s">
        <v>5</v>
      </c>
      <c r="G2" s="35" t="s">
        <v>6</v>
      </c>
      <c r="H2" s="35" t="s">
        <v>7</v>
      </c>
      <c r="I2" s="35" t="s">
        <v>5</v>
      </c>
      <c r="J2" s="35" t="s">
        <v>8</v>
      </c>
      <c r="K2" s="35" t="s">
        <v>9</v>
      </c>
      <c r="L2" s="35" t="s">
        <v>10</v>
      </c>
    </row>
    <row r="3" ht="27" customHeight="1" spans="1:12">
      <c r="A3" s="36"/>
      <c r="B3" s="36"/>
      <c r="C3" s="37"/>
      <c r="D3" s="37"/>
      <c r="E3" s="37"/>
      <c r="F3" s="37"/>
      <c r="G3" s="35"/>
      <c r="H3" s="37"/>
      <c r="I3" s="37"/>
      <c r="J3" s="37"/>
      <c r="K3" s="37"/>
      <c r="L3" s="37"/>
    </row>
    <row r="4" ht="63" spans="1:12">
      <c r="A4" s="38">
        <v>1</v>
      </c>
      <c r="B4" s="39" t="s">
        <v>11</v>
      </c>
      <c r="C4" s="38" t="str">
        <f>_xlfn.DISPIMG("ID_15399738761A445EB43B2012B3B583C5",1)</f>
        <v>=DISPIMG("ID_15399738761A445EB43B2012B3B583C5",1)</v>
      </c>
      <c r="D4" s="39" t="s">
        <v>12</v>
      </c>
      <c r="E4" s="39" t="s">
        <v>13</v>
      </c>
      <c r="F4" s="38">
        <v>3</v>
      </c>
      <c r="G4" s="38">
        <v>1</v>
      </c>
      <c r="H4" s="39" t="s">
        <v>14</v>
      </c>
      <c r="I4" s="45">
        <v>2264</v>
      </c>
      <c r="J4" s="48" t="s">
        <v>15</v>
      </c>
      <c r="K4" s="45">
        <v>3</v>
      </c>
      <c r="L4" s="45">
        <v>2264</v>
      </c>
    </row>
    <row r="5" ht="63" spans="1:12">
      <c r="A5" s="38">
        <v>2</v>
      </c>
      <c r="B5" s="39" t="s">
        <v>16</v>
      </c>
      <c r="C5" s="38" t="str">
        <f>_xlfn.DISPIMG("ID_686E4EFEA12D4536963A97E6B971C411",1)</f>
        <v>=DISPIMG("ID_686E4EFEA12D4536963A97E6B971C411",1)</v>
      </c>
      <c r="D5" s="39" t="s">
        <v>12</v>
      </c>
      <c r="E5" s="39" t="s">
        <v>13</v>
      </c>
      <c r="F5" s="38">
        <v>3</v>
      </c>
      <c r="G5" s="38">
        <v>1</v>
      </c>
      <c r="H5" s="39" t="s">
        <v>14</v>
      </c>
      <c r="I5" s="45">
        <v>2485</v>
      </c>
      <c r="J5" s="48" t="s">
        <v>17</v>
      </c>
      <c r="K5" s="45">
        <v>3</v>
      </c>
      <c r="L5" s="45">
        <v>2485</v>
      </c>
    </row>
    <row r="6" ht="63" spans="1:12">
      <c r="A6" s="38">
        <v>3</v>
      </c>
      <c r="B6" s="39" t="s">
        <v>16</v>
      </c>
      <c r="C6" s="38" t="str">
        <f>_xlfn.DISPIMG("ID_66BAFF7D77DD42E29FD86F3146DD6C80",1)</f>
        <v>=DISPIMG("ID_66BAFF7D77DD42E29FD86F3146DD6C80",1)</v>
      </c>
      <c r="D6" s="39" t="s">
        <v>12</v>
      </c>
      <c r="E6" s="39" t="s">
        <v>13</v>
      </c>
      <c r="F6" s="38">
        <v>3</v>
      </c>
      <c r="G6" s="38">
        <v>1</v>
      </c>
      <c r="H6" s="39" t="s">
        <v>14</v>
      </c>
      <c r="I6" s="45">
        <v>2494</v>
      </c>
      <c r="J6" s="48" t="s">
        <v>18</v>
      </c>
      <c r="K6" s="45">
        <v>3</v>
      </c>
      <c r="L6" s="45">
        <v>2494</v>
      </c>
    </row>
    <row r="7" ht="47.25" spans="1:12">
      <c r="A7" s="38">
        <v>4</v>
      </c>
      <c r="B7" s="39" t="s">
        <v>11</v>
      </c>
      <c r="C7" s="38" t="str">
        <f>_xlfn.DISPIMG("ID_0B66ECB240AF4FDD94AC4D4B9AE5BE61",1)</f>
        <v>=DISPIMG("ID_0B66ECB240AF4FDD94AC4D4B9AE5BE61",1)</v>
      </c>
      <c r="D7" s="39" t="s">
        <v>19</v>
      </c>
      <c r="E7" s="39" t="s">
        <v>13</v>
      </c>
      <c r="F7" s="38">
        <v>3</v>
      </c>
      <c r="G7" s="38">
        <v>1</v>
      </c>
      <c r="H7" s="39" t="s">
        <v>14</v>
      </c>
      <c r="I7" s="45">
        <v>4436</v>
      </c>
      <c r="J7" s="48" t="s">
        <v>20</v>
      </c>
      <c r="K7" s="45">
        <v>3</v>
      </c>
      <c r="L7" s="45">
        <v>4436</v>
      </c>
    </row>
    <row r="8" ht="47.25" spans="1:12">
      <c r="A8" s="38">
        <v>5</v>
      </c>
      <c r="B8" s="39" t="s">
        <v>16</v>
      </c>
      <c r="C8" s="38" t="str">
        <f>_xlfn.DISPIMG("ID_B0451FDB71D04B628CF4E0E8DCD551DC",1)</f>
        <v>=DISPIMG("ID_B0451FDB71D04B628CF4E0E8DCD551DC",1)</v>
      </c>
      <c r="D8" s="39" t="s">
        <v>19</v>
      </c>
      <c r="E8" s="39" t="s">
        <v>13</v>
      </c>
      <c r="F8" s="38">
        <v>3</v>
      </c>
      <c r="G8" s="38">
        <v>1</v>
      </c>
      <c r="H8" s="39" t="s">
        <v>14</v>
      </c>
      <c r="I8" s="45">
        <v>4720</v>
      </c>
      <c r="J8" s="48" t="s">
        <v>21</v>
      </c>
      <c r="K8" s="45">
        <v>3</v>
      </c>
      <c r="L8" s="45">
        <v>4720</v>
      </c>
    </row>
    <row r="9" ht="63" spans="1:12">
      <c r="A9" s="38">
        <v>6</v>
      </c>
      <c r="B9" s="39" t="s">
        <v>16</v>
      </c>
      <c r="C9" s="38" t="str">
        <f>_xlfn.DISPIMG("ID_A1B115613AEA441FB4CBB0CB725FDCB9",1)</f>
        <v>=DISPIMG("ID_A1B115613AEA441FB4CBB0CB725FDCB9",1)</v>
      </c>
      <c r="D9" s="39" t="s">
        <v>22</v>
      </c>
      <c r="E9" s="39" t="s">
        <v>13</v>
      </c>
      <c r="F9" s="38">
        <v>3</v>
      </c>
      <c r="G9" s="38">
        <v>1</v>
      </c>
      <c r="H9" s="39" t="s">
        <v>14</v>
      </c>
      <c r="I9" s="45">
        <v>3850</v>
      </c>
      <c r="J9" s="48" t="s">
        <v>23</v>
      </c>
      <c r="K9" s="45">
        <v>3</v>
      </c>
      <c r="L9" s="45">
        <v>3850</v>
      </c>
    </row>
    <row r="10" ht="63" spans="1:12">
      <c r="A10" s="38">
        <v>7</v>
      </c>
      <c r="B10" s="39" t="s">
        <v>16</v>
      </c>
      <c r="C10" s="38" t="str">
        <f>_xlfn.DISPIMG("ID_88D5194C13C149B8B4CF21393A5D5015",1)</f>
        <v>=DISPIMG("ID_88D5194C13C149B8B4CF21393A5D5015",1)</v>
      </c>
      <c r="D10" s="39" t="s">
        <v>24</v>
      </c>
      <c r="E10" s="39" t="s">
        <v>25</v>
      </c>
      <c r="F10" s="38">
        <v>3</v>
      </c>
      <c r="G10" s="38">
        <v>1</v>
      </c>
      <c r="H10" s="39" t="s">
        <v>14</v>
      </c>
      <c r="I10" s="45">
        <v>2225</v>
      </c>
      <c r="J10" s="48" t="s">
        <v>23</v>
      </c>
      <c r="K10" s="45">
        <v>3</v>
      </c>
      <c r="L10" s="45">
        <v>2225</v>
      </c>
    </row>
    <row r="11" ht="63" spans="1:12">
      <c r="A11" s="38">
        <v>8</v>
      </c>
      <c r="B11" s="39" t="s">
        <v>16</v>
      </c>
      <c r="C11" s="38" t="str">
        <f>_xlfn.DISPIMG("ID_95A38BAB6ED04FD0AE473EB103EE3FE9",1)</f>
        <v>=DISPIMG("ID_95A38BAB6ED04FD0AE473EB103EE3FE9",1)</v>
      </c>
      <c r="D11" s="39" t="s">
        <v>26</v>
      </c>
      <c r="E11" s="39" t="s">
        <v>25</v>
      </c>
      <c r="F11" s="38">
        <v>1</v>
      </c>
      <c r="G11" s="38">
        <v>1</v>
      </c>
      <c r="H11" s="38" t="s">
        <v>14</v>
      </c>
      <c r="I11" s="45">
        <v>810</v>
      </c>
      <c r="J11" s="48" t="s">
        <v>27</v>
      </c>
      <c r="K11" s="45">
        <v>1</v>
      </c>
      <c r="L11" s="45">
        <v>810</v>
      </c>
    </row>
    <row r="12" ht="63" spans="1:12">
      <c r="A12" s="38">
        <v>9</v>
      </c>
      <c r="B12" s="39" t="s">
        <v>16</v>
      </c>
      <c r="C12" s="38" t="str">
        <f>_xlfn.DISPIMG("ID_100D95A89CFE4AB987AA5FE7EBABA416",1)</f>
        <v>=DISPIMG("ID_100D95A89CFE4AB987AA5FE7EBABA416",1)</v>
      </c>
      <c r="D12" s="39" t="s">
        <v>28</v>
      </c>
      <c r="E12" s="39" t="s">
        <v>13</v>
      </c>
      <c r="F12" s="38">
        <v>1</v>
      </c>
      <c r="G12" s="38">
        <v>1</v>
      </c>
      <c r="H12" s="38" t="s">
        <v>14</v>
      </c>
      <c r="I12" s="45">
        <v>835</v>
      </c>
      <c r="J12" s="48" t="s">
        <v>27</v>
      </c>
      <c r="K12" s="45">
        <v>1</v>
      </c>
      <c r="L12" s="45">
        <v>835</v>
      </c>
    </row>
    <row r="13" ht="63" spans="1:12">
      <c r="A13" s="38">
        <v>10</v>
      </c>
      <c r="B13" s="39" t="s">
        <v>16</v>
      </c>
      <c r="C13" s="38" t="str">
        <f>_xlfn.DISPIMG("ID_7D1CF33E1F884777A936D8D121E1FE49",1)</f>
        <v>=DISPIMG("ID_7D1CF33E1F884777A936D8D121E1FE49",1)</v>
      </c>
      <c r="D13" s="39" t="s">
        <v>29</v>
      </c>
      <c r="E13" s="39" t="s">
        <v>13</v>
      </c>
      <c r="F13" s="38">
        <v>1</v>
      </c>
      <c r="G13" s="38">
        <v>1</v>
      </c>
      <c r="H13" s="38" t="s">
        <v>14</v>
      </c>
      <c r="I13" s="45">
        <v>1025</v>
      </c>
      <c r="J13" s="48" t="s">
        <v>27</v>
      </c>
      <c r="K13" s="45">
        <v>1</v>
      </c>
      <c r="L13" s="45">
        <v>1025</v>
      </c>
    </row>
    <row r="14" ht="63" spans="1:12">
      <c r="A14" s="38">
        <v>11</v>
      </c>
      <c r="B14" s="39" t="s">
        <v>16</v>
      </c>
      <c r="C14" s="38" t="str">
        <f>_xlfn.DISPIMG("ID_4FAD2FE28A2A4539B211CBF978D9EC01",1)</f>
        <v>=DISPIMG("ID_4FAD2FE28A2A4539B211CBF978D9EC01",1)</v>
      </c>
      <c r="D14" s="39" t="s">
        <v>30</v>
      </c>
      <c r="E14" s="39" t="s">
        <v>13</v>
      </c>
      <c r="F14" s="38">
        <v>1</v>
      </c>
      <c r="G14" s="38">
        <v>1</v>
      </c>
      <c r="H14" s="38" t="s">
        <v>14</v>
      </c>
      <c r="I14" s="45">
        <v>975</v>
      </c>
      <c r="J14" s="48" t="s">
        <v>31</v>
      </c>
      <c r="K14" s="45">
        <v>1</v>
      </c>
      <c r="L14" s="45">
        <v>975</v>
      </c>
    </row>
    <row r="15" ht="63" spans="1:12">
      <c r="A15" s="38">
        <v>12</v>
      </c>
      <c r="B15" s="39" t="s">
        <v>16</v>
      </c>
      <c r="C15" s="38" t="str">
        <f>_xlfn.DISPIMG("ID_427C5DA4B420439093D44F4E6674818D",1)</f>
        <v>=DISPIMG("ID_427C5DA4B420439093D44F4E6674818D",1)</v>
      </c>
      <c r="D15" s="39" t="s">
        <v>32</v>
      </c>
      <c r="E15" s="40" t="s">
        <v>25</v>
      </c>
      <c r="F15" s="38">
        <v>2</v>
      </c>
      <c r="G15" s="38">
        <v>2</v>
      </c>
      <c r="H15" s="38" t="s">
        <v>14</v>
      </c>
      <c r="I15" s="45">
        <v>1465</v>
      </c>
      <c r="J15" s="48" t="s">
        <v>33</v>
      </c>
      <c r="K15" s="45">
        <v>4</v>
      </c>
      <c r="L15" s="45">
        <v>2930</v>
      </c>
    </row>
    <row r="16" ht="63" spans="1:12">
      <c r="A16" s="38">
        <v>13</v>
      </c>
      <c r="B16" s="39" t="s">
        <v>16</v>
      </c>
      <c r="C16" s="38" t="str">
        <f>_xlfn.DISPIMG("ID_EF0635EEFB6F4EF180F1298007A1E7D8",1)</f>
        <v>=DISPIMG("ID_EF0635EEFB6F4EF180F1298007A1E7D8",1)</v>
      </c>
      <c r="D16" s="39" t="s">
        <v>34</v>
      </c>
      <c r="E16" s="41" t="s">
        <v>13</v>
      </c>
      <c r="F16" s="38">
        <v>2</v>
      </c>
      <c r="G16" s="38">
        <v>1</v>
      </c>
      <c r="H16" s="38" t="s">
        <v>14</v>
      </c>
      <c r="I16" s="45">
        <v>1820</v>
      </c>
      <c r="J16" s="48" t="s">
        <v>31</v>
      </c>
      <c r="K16" s="45">
        <v>2</v>
      </c>
      <c r="L16" s="45">
        <v>1820</v>
      </c>
    </row>
    <row r="17" ht="63" spans="1:12">
      <c r="A17" s="38">
        <v>14</v>
      </c>
      <c r="B17" s="39" t="s">
        <v>11</v>
      </c>
      <c r="C17" s="38" t="str">
        <f>_xlfn.DISPIMG("ID_44183E7600024426929B82E21E1C76C0",1)</f>
        <v>=DISPIMG("ID_44183E7600024426929B82E21E1C76C0",1)</v>
      </c>
      <c r="D17" s="39" t="s">
        <v>35</v>
      </c>
      <c r="E17" s="39" t="s">
        <v>25</v>
      </c>
      <c r="F17" s="38">
        <v>2</v>
      </c>
      <c r="G17" s="38">
        <v>1</v>
      </c>
      <c r="H17" s="38" t="s">
        <v>14</v>
      </c>
      <c r="I17" s="45">
        <v>1185</v>
      </c>
      <c r="J17" s="48" t="s">
        <v>21</v>
      </c>
      <c r="K17" s="45">
        <v>2</v>
      </c>
      <c r="L17" s="45">
        <v>1185</v>
      </c>
    </row>
    <row r="18" ht="63" spans="1:12">
      <c r="A18" s="38">
        <v>15</v>
      </c>
      <c r="B18" s="39" t="s">
        <v>16</v>
      </c>
      <c r="C18" s="38" t="str">
        <f>_xlfn.DISPIMG("ID_CA28FDBFF2C8409A8134F0A4429C7B6F",1)</f>
        <v>=DISPIMG("ID_CA28FDBFF2C8409A8134F0A4429C7B6F",1)</v>
      </c>
      <c r="D18" s="39" t="s">
        <v>36</v>
      </c>
      <c r="E18" s="39" t="s">
        <v>13</v>
      </c>
      <c r="F18" s="38">
        <v>2</v>
      </c>
      <c r="G18" s="38">
        <v>1</v>
      </c>
      <c r="H18" s="38" t="s">
        <v>14</v>
      </c>
      <c r="I18" s="45">
        <v>2435</v>
      </c>
      <c r="J18" s="48" t="s">
        <v>17</v>
      </c>
      <c r="K18" s="45">
        <v>2</v>
      </c>
      <c r="L18" s="45">
        <v>2435</v>
      </c>
    </row>
    <row r="19" ht="63" spans="1:12">
      <c r="A19" s="38">
        <v>16</v>
      </c>
      <c r="B19" s="39" t="s">
        <v>16</v>
      </c>
      <c r="C19" s="38" t="str">
        <f>_xlfn.DISPIMG("ID_3687ED567E5D41129091FDF15FB13454",1)</f>
        <v>=DISPIMG("ID_3687ED567E5D41129091FDF15FB13454",1)</v>
      </c>
      <c r="D19" s="39" t="s">
        <v>37</v>
      </c>
      <c r="E19" s="39" t="s">
        <v>13</v>
      </c>
      <c r="F19" s="38">
        <v>2</v>
      </c>
      <c r="G19" s="38">
        <v>1</v>
      </c>
      <c r="H19" s="38" t="s">
        <v>14</v>
      </c>
      <c r="I19" s="45">
        <v>2785</v>
      </c>
      <c r="J19" s="48" t="s">
        <v>21</v>
      </c>
      <c r="K19" s="45">
        <v>2</v>
      </c>
      <c r="L19" s="45">
        <v>2785</v>
      </c>
    </row>
    <row r="20" ht="63" spans="1:12">
      <c r="A20" s="38">
        <v>17</v>
      </c>
      <c r="B20" s="39" t="s">
        <v>16</v>
      </c>
      <c r="C20" s="38" t="str">
        <f>_xlfn.DISPIMG("ID_AF1C4B476A864A19BD2E4DED42F5533E",1)</f>
        <v>=DISPIMG("ID_AF1C4B476A864A19BD2E4DED42F5533E",1)</v>
      </c>
      <c r="D20" s="39" t="s">
        <v>38</v>
      </c>
      <c r="E20" s="39" t="s">
        <v>13</v>
      </c>
      <c r="F20" s="38">
        <v>2</v>
      </c>
      <c r="G20" s="38">
        <v>3</v>
      </c>
      <c r="H20" s="38" t="s">
        <v>14</v>
      </c>
      <c r="I20" s="45">
        <v>2350</v>
      </c>
      <c r="J20" s="48" t="s">
        <v>39</v>
      </c>
      <c r="K20" s="45">
        <v>6</v>
      </c>
      <c r="L20" s="45">
        <v>7050</v>
      </c>
    </row>
    <row r="21" ht="63" spans="1:12">
      <c r="A21" s="38">
        <v>18</v>
      </c>
      <c r="B21" s="39" t="s">
        <v>11</v>
      </c>
      <c r="C21" s="38" t="str">
        <f>_xlfn.DISPIMG("ID_62A07B389A3248098CE2CE11962FD014",1)</f>
        <v>=DISPIMG("ID_62A07B389A3248098CE2CE11962FD014",1)</v>
      </c>
      <c r="D21" s="39" t="s">
        <v>40</v>
      </c>
      <c r="E21" s="39" t="s">
        <v>13</v>
      </c>
      <c r="F21" s="38">
        <v>2</v>
      </c>
      <c r="G21" s="38">
        <v>1</v>
      </c>
      <c r="H21" s="38" t="s">
        <v>14</v>
      </c>
      <c r="I21" s="45">
        <v>2230</v>
      </c>
      <c r="J21" s="48" t="s">
        <v>21</v>
      </c>
      <c r="K21" s="45">
        <v>2</v>
      </c>
      <c r="L21" s="45">
        <v>2230</v>
      </c>
    </row>
    <row r="22" ht="63" spans="1:12">
      <c r="A22" s="38">
        <v>19</v>
      </c>
      <c r="B22" s="39" t="s">
        <v>16</v>
      </c>
      <c r="C22" s="38" t="str">
        <f>_xlfn.DISPIMG("ID_B73DC2E2E5BD4A089D7091B4FE3E52E5",1)</f>
        <v>=DISPIMG("ID_B73DC2E2E5BD4A089D7091B4FE3E52E5",1)</v>
      </c>
      <c r="D22" s="39" t="s">
        <v>40</v>
      </c>
      <c r="E22" s="39" t="s">
        <v>13</v>
      </c>
      <c r="F22" s="38">
        <v>2</v>
      </c>
      <c r="G22" s="38">
        <v>1</v>
      </c>
      <c r="H22" s="38" t="s">
        <v>14</v>
      </c>
      <c r="I22" s="45">
        <v>2216</v>
      </c>
      <c r="J22" s="48" t="s">
        <v>41</v>
      </c>
      <c r="K22" s="45">
        <v>2</v>
      </c>
      <c r="L22" s="45">
        <v>2216</v>
      </c>
    </row>
    <row r="23" ht="63" spans="1:12">
      <c r="A23" s="38">
        <v>20</v>
      </c>
      <c r="B23" s="39" t="s">
        <v>11</v>
      </c>
      <c r="C23" s="38" t="str">
        <f>_xlfn.DISPIMG("ID_E15D6D9B8E98454F8D3BA3062F6C7D3F",1)</f>
        <v>=DISPIMG("ID_E15D6D9B8E98454F8D3BA3062F6C7D3F",1)</v>
      </c>
      <c r="D23" s="39" t="s">
        <v>42</v>
      </c>
      <c r="E23" s="39" t="s">
        <v>13</v>
      </c>
      <c r="F23" s="38">
        <v>2</v>
      </c>
      <c r="G23" s="38">
        <v>1</v>
      </c>
      <c r="H23" s="38" t="s">
        <v>14</v>
      </c>
      <c r="I23" s="45">
        <v>2250</v>
      </c>
      <c r="J23" s="48" t="s">
        <v>21</v>
      </c>
      <c r="K23" s="45">
        <v>2</v>
      </c>
      <c r="L23" s="45">
        <v>2250</v>
      </c>
    </row>
    <row r="24" ht="63" spans="1:12">
      <c r="A24" s="38">
        <v>21</v>
      </c>
      <c r="B24" s="39" t="s">
        <v>16</v>
      </c>
      <c r="C24" s="38" t="str">
        <f>_xlfn.DISPIMG("ID_F2AB96CBBA9E4A93BD8E40507D0FD429",1)</f>
        <v>=DISPIMG("ID_F2AB96CBBA9E4A93BD8E40507D0FD429",1)</v>
      </c>
      <c r="D24" s="39" t="s">
        <v>42</v>
      </c>
      <c r="E24" s="39" t="s">
        <v>13</v>
      </c>
      <c r="F24" s="38">
        <v>2</v>
      </c>
      <c r="G24" s="38">
        <v>1</v>
      </c>
      <c r="H24" s="38" t="s">
        <v>14</v>
      </c>
      <c r="I24" s="45">
        <v>2315</v>
      </c>
      <c r="J24" s="48" t="s">
        <v>41</v>
      </c>
      <c r="K24" s="45">
        <v>2</v>
      </c>
      <c r="L24" s="45">
        <v>2315</v>
      </c>
    </row>
    <row r="25" ht="63" spans="1:12">
      <c r="A25" s="38">
        <v>22</v>
      </c>
      <c r="B25" s="39" t="s">
        <v>16</v>
      </c>
      <c r="C25" s="38" t="str">
        <f>_xlfn.DISPIMG("ID_1DC90BDA72254DA1BA165BFB9A324D71",1)</f>
        <v>=DISPIMG("ID_1DC90BDA72254DA1BA165BFB9A324D71",1)</v>
      </c>
      <c r="D25" s="39" t="s">
        <v>43</v>
      </c>
      <c r="E25" s="39" t="s">
        <v>13</v>
      </c>
      <c r="F25" s="38">
        <v>1</v>
      </c>
      <c r="G25" s="38">
        <v>2</v>
      </c>
      <c r="H25" s="38" t="s">
        <v>14</v>
      </c>
      <c r="I25" s="45">
        <v>1660</v>
      </c>
      <c r="J25" s="48" t="s">
        <v>44</v>
      </c>
      <c r="K25" s="45">
        <v>2</v>
      </c>
      <c r="L25" s="45">
        <v>3320</v>
      </c>
    </row>
    <row r="26" ht="63" spans="1:12">
      <c r="A26" s="38">
        <v>23</v>
      </c>
      <c r="B26" s="39" t="s">
        <v>11</v>
      </c>
      <c r="C26" s="38" t="str">
        <f>_xlfn.DISPIMG("ID_81422D00D43646B0AA01DD7BB6B89CA6",1)</f>
        <v>=DISPIMG("ID_81422D00D43646B0AA01DD7BB6B89CA6",1)</v>
      </c>
      <c r="D26" s="39" t="s">
        <v>45</v>
      </c>
      <c r="E26" s="39" t="s">
        <v>13</v>
      </c>
      <c r="F26" s="38">
        <v>1</v>
      </c>
      <c r="G26" s="38">
        <v>1</v>
      </c>
      <c r="H26" s="38" t="s">
        <v>14</v>
      </c>
      <c r="I26" s="45">
        <v>1265</v>
      </c>
      <c r="J26" s="48" t="s">
        <v>17</v>
      </c>
      <c r="K26" s="45">
        <v>1</v>
      </c>
      <c r="L26" s="45">
        <v>1265</v>
      </c>
    </row>
    <row r="27" ht="63" spans="1:12">
      <c r="A27" s="38">
        <v>24</v>
      </c>
      <c r="B27" s="39" t="s">
        <v>16</v>
      </c>
      <c r="C27" s="38" t="str">
        <f>_xlfn.DISPIMG("ID_4C5F9085ED724466A9435A7DEDE1D13D",1)</f>
        <v>=DISPIMG("ID_4C5F9085ED724466A9435A7DEDE1D13D",1)</v>
      </c>
      <c r="D27" s="39" t="s">
        <v>45</v>
      </c>
      <c r="E27" s="39" t="s">
        <v>13</v>
      </c>
      <c r="F27" s="38">
        <v>1</v>
      </c>
      <c r="G27" s="38">
        <v>2</v>
      </c>
      <c r="H27" s="38" t="s">
        <v>14</v>
      </c>
      <c r="I27" s="45">
        <v>1450</v>
      </c>
      <c r="J27" s="48" t="s">
        <v>44</v>
      </c>
      <c r="K27" s="45">
        <v>2</v>
      </c>
      <c r="L27" s="45">
        <v>2900</v>
      </c>
    </row>
    <row r="28" ht="63" spans="1:12">
      <c r="A28" s="38">
        <v>25</v>
      </c>
      <c r="B28" s="39" t="s">
        <v>16</v>
      </c>
      <c r="C28" s="38" t="str">
        <f>_xlfn.DISPIMG("ID_40EAA69EDC1640EFBD34B484F9FAB54B",1)</f>
        <v>=DISPIMG("ID_40EAA69EDC1640EFBD34B484F9FAB54B",1)</v>
      </c>
      <c r="D28" s="39" t="s">
        <v>46</v>
      </c>
      <c r="E28" s="39" t="s">
        <v>13</v>
      </c>
      <c r="F28" s="38">
        <v>1</v>
      </c>
      <c r="G28" s="38">
        <v>1</v>
      </c>
      <c r="H28" s="38" t="s">
        <v>14</v>
      </c>
      <c r="I28" s="45">
        <v>1850</v>
      </c>
      <c r="J28" s="48" t="s">
        <v>20</v>
      </c>
      <c r="K28" s="45">
        <v>1</v>
      </c>
      <c r="L28" s="45">
        <v>1850</v>
      </c>
    </row>
    <row r="29" ht="63" spans="1:12">
      <c r="A29" s="38">
        <v>26</v>
      </c>
      <c r="B29" s="39" t="s">
        <v>16</v>
      </c>
      <c r="C29" s="38" t="str">
        <f>_xlfn.DISPIMG("ID_24879D15E4344DE48835DF6BC1D147EF",1)</f>
        <v>=DISPIMG("ID_24879D15E4344DE48835DF6BC1D147EF",1)</v>
      </c>
      <c r="D29" s="39" t="s">
        <v>47</v>
      </c>
      <c r="E29" s="39" t="s">
        <v>13</v>
      </c>
      <c r="F29" s="38">
        <v>1</v>
      </c>
      <c r="G29" s="38">
        <v>1</v>
      </c>
      <c r="H29" s="38" t="s">
        <v>14</v>
      </c>
      <c r="I29" s="45">
        <v>1530</v>
      </c>
      <c r="J29" s="48" t="s">
        <v>20</v>
      </c>
      <c r="K29" s="45">
        <v>1</v>
      </c>
      <c r="L29" s="45">
        <v>1530</v>
      </c>
    </row>
    <row r="30" ht="63" spans="1:12">
      <c r="A30" s="38">
        <v>27</v>
      </c>
      <c r="B30" s="39" t="s">
        <v>16</v>
      </c>
      <c r="C30" s="38" t="str">
        <f>_xlfn.DISPIMG("ID_40AF0C30549C41A189E758820423DE83",1)</f>
        <v>=DISPIMG("ID_40AF0C30549C41A189E758820423DE83",1)</v>
      </c>
      <c r="D30" s="39" t="s">
        <v>48</v>
      </c>
      <c r="E30" s="39" t="s">
        <v>13</v>
      </c>
      <c r="F30" s="38">
        <v>1</v>
      </c>
      <c r="G30" s="38">
        <v>1</v>
      </c>
      <c r="H30" s="38" t="s">
        <v>14</v>
      </c>
      <c r="I30" s="45">
        <v>1285</v>
      </c>
      <c r="J30" s="48" t="s">
        <v>20</v>
      </c>
      <c r="K30" s="45">
        <v>1</v>
      </c>
      <c r="L30" s="45">
        <v>1285</v>
      </c>
    </row>
    <row r="31" ht="47.1" spans="1:12">
      <c r="A31" s="38">
        <v>28</v>
      </c>
      <c r="B31" s="39" t="s">
        <v>11</v>
      </c>
      <c r="C31" s="42" t="str">
        <f>_xlfn.DISPIMG("ID_3027048312E44F1C88383D7FF672D1F8",1)</f>
        <v>=DISPIMG("ID_3027048312E44F1C88383D7FF672D1F8",1)</v>
      </c>
      <c r="D31" s="43" t="s">
        <v>49</v>
      </c>
      <c r="E31" s="43" t="s">
        <v>13</v>
      </c>
      <c r="F31" s="44">
        <v>1</v>
      </c>
      <c r="G31" s="45">
        <v>2</v>
      </c>
      <c r="H31" s="46" t="s">
        <v>14</v>
      </c>
      <c r="I31" s="45">
        <v>1065</v>
      </c>
      <c r="J31" s="48" t="s">
        <v>50</v>
      </c>
      <c r="K31" s="45">
        <v>2</v>
      </c>
      <c r="L31" s="45">
        <v>2130</v>
      </c>
    </row>
    <row r="32" ht="42.75" spans="1:12">
      <c r="A32" s="38">
        <v>29</v>
      </c>
      <c r="B32" s="39" t="s">
        <v>11</v>
      </c>
      <c r="C32" s="42" t="str">
        <f>_xlfn.DISPIMG("ID_7A5F1D9090D343BFAA62649E4CE8B27E",1)</f>
        <v>=DISPIMG("ID_7A5F1D9090D343BFAA62649E4CE8B27E",1)</v>
      </c>
      <c r="D32" s="43" t="s">
        <v>51</v>
      </c>
      <c r="E32" s="43" t="s">
        <v>25</v>
      </c>
      <c r="F32" s="44">
        <v>1</v>
      </c>
      <c r="G32" s="45">
        <v>1</v>
      </c>
      <c r="H32" s="46" t="s">
        <v>14</v>
      </c>
      <c r="I32" s="45">
        <v>750</v>
      </c>
      <c r="J32" s="48" t="s">
        <v>15</v>
      </c>
      <c r="K32" s="45">
        <v>1</v>
      </c>
      <c r="L32" s="45">
        <v>750</v>
      </c>
    </row>
    <row r="33" ht="42.75" spans="1:12">
      <c r="A33" s="38">
        <v>30</v>
      </c>
      <c r="B33" s="39" t="s">
        <v>11</v>
      </c>
      <c r="C33" s="42" t="str">
        <f>_xlfn.DISPIMG("ID_559A652B1ABE426AB69E16B9403B52DF",1)</f>
        <v>=DISPIMG("ID_559A652B1ABE426AB69E16B9403B52DF",1)</v>
      </c>
      <c r="D33" s="43" t="s">
        <v>52</v>
      </c>
      <c r="E33" s="43" t="s">
        <v>25</v>
      </c>
      <c r="F33" s="44">
        <v>1</v>
      </c>
      <c r="G33" s="45">
        <v>1</v>
      </c>
      <c r="H33" s="46" t="s">
        <v>14</v>
      </c>
      <c r="I33" s="45">
        <v>745</v>
      </c>
      <c r="J33" s="48" t="s">
        <v>15</v>
      </c>
      <c r="K33" s="45">
        <v>1</v>
      </c>
      <c r="L33" s="45">
        <v>745</v>
      </c>
    </row>
    <row r="34" ht="42.75" spans="1:12">
      <c r="A34" s="38">
        <v>31</v>
      </c>
      <c r="B34" s="39" t="s">
        <v>11</v>
      </c>
      <c r="C34" s="42" t="str">
        <f>_xlfn.DISPIMG("ID_26156141ED1D4845A66A9ABE81D488DD",1)</f>
        <v>=DISPIMG("ID_26156141ED1D4845A66A9ABE81D488DD",1)</v>
      </c>
      <c r="D34" s="43" t="s">
        <v>53</v>
      </c>
      <c r="E34" s="43" t="s">
        <v>25</v>
      </c>
      <c r="F34" s="44">
        <v>1</v>
      </c>
      <c r="G34" s="45">
        <v>1</v>
      </c>
      <c r="H34" s="46" t="s">
        <v>14</v>
      </c>
      <c r="I34" s="45">
        <v>625</v>
      </c>
      <c r="J34" s="48" t="s">
        <v>15</v>
      </c>
      <c r="K34" s="45">
        <v>1</v>
      </c>
      <c r="L34" s="45">
        <v>625</v>
      </c>
    </row>
    <row r="35" ht="42.75" spans="1:12">
      <c r="A35" s="38">
        <v>32</v>
      </c>
      <c r="B35" s="39" t="s">
        <v>11</v>
      </c>
      <c r="C35" s="42" t="str">
        <f>_xlfn.DISPIMG("ID_1564A3E2039440A6884839DCDA96030C",1)</f>
        <v>=DISPIMG("ID_1564A3E2039440A6884839DCDA96030C",1)</v>
      </c>
      <c r="D35" s="43" t="s">
        <v>54</v>
      </c>
      <c r="E35" s="43" t="s">
        <v>25</v>
      </c>
      <c r="F35" s="44">
        <v>1</v>
      </c>
      <c r="G35" s="45">
        <v>1</v>
      </c>
      <c r="H35" s="46" t="s">
        <v>14</v>
      </c>
      <c r="I35" s="45">
        <v>625</v>
      </c>
      <c r="J35" s="48" t="s">
        <v>15</v>
      </c>
      <c r="K35" s="45">
        <v>1</v>
      </c>
      <c r="L35" s="45">
        <v>625</v>
      </c>
    </row>
    <row r="36" ht="47.25" spans="1:12">
      <c r="A36" s="38">
        <v>33</v>
      </c>
      <c r="B36" s="39" t="s">
        <v>16</v>
      </c>
      <c r="C36" s="42" t="str">
        <f>_xlfn.DISPIMG("ID_2C8F5E66832A4935940C7EE94C45B22C",1)</f>
        <v>=DISPIMG("ID_2C8F5E66832A4935940C7EE94C45B22C",1)</v>
      </c>
      <c r="D36" s="43" t="s">
        <v>55</v>
      </c>
      <c r="E36" s="47" t="s">
        <v>25</v>
      </c>
      <c r="F36" s="44">
        <v>2</v>
      </c>
      <c r="G36" s="45">
        <v>1</v>
      </c>
      <c r="H36" s="46" t="s">
        <v>14</v>
      </c>
      <c r="I36" s="45">
        <v>1785</v>
      </c>
      <c r="J36" s="48" t="s">
        <v>31</v>
      </c>
      <c r="K36" s="45">
        <v>2</v>
      </c>
      <c r="L36" s="45">
        <v>1785</v>
      </c>
    </row>
    <row r="37" ht="54.1" spans="1:12">
      <c r="A37" s="38">
        <v>34</v>
      </c>
      <c r="B37" s="39" t="s">
        <v>16</v>
      </c>
      <c r="C37" s="42" t="str">
        <f>_xlfn.DISPIMG("ID_2704122C232A4F67BAA8E59C199FADA1",1)</f>
        <v>=DISPIMG("ID_2704122C232A4F67BAA8E59C199FADA1",1)</v>
      </c>
      <c r="D37" s="43" t="s">
        <v>55</v>
      </c>
      <c r="E37" s="47" t="s">
        <v>25</v>
      </c>
      <c r="F37" s="44">
        <v>2</v>
      </c>
      <c r="G37" s="45">
        <v>1</v>
      </c>
      <c r="H37" s="46" t="s">
        <v>14</v>
      </c>
      <c r="I37" s="45">
        <v>2050</v>
      </c>
      <c r="J37" s="48" t="s">
        <v>21</v>
      </c>
      <c r="K37" s="45">
        <v>2</v>
      </c>
      <c r="L37" s="45">
        <v>2050</v>
      </c>
    </row>
    <row r="38" ht="42.75" spans="1:12">
      <c r="A38" s="38">
        <v>35</v>
      </c>
      <c r="B38" s="39" t="s">
        <v>11</v>
      </c>
      <c r="C38" s="42" t="str">
        <f>_xlfn.DISPIMG("ID_70F5A4C19D5C4F3AA0E9964C0117693D",1)</f>
        <v>=DISPIMG("ID_70F5A4C19D5C4F3AA0E9964C0117693D",1)</v>
      </c>
      <c r="D38" s="44" t="s">
        <v>56</v>
      </c>
      <c r="E38" s="44" t="s">
        <v>25</v>
      </c>
      <c r="F38" s="44">
        <v>3</v>
      </c>
      <c r="G38" s="45">
        <v>1</v>
      </c>
      <c r="H38" s="46" t="s">
        <v>14</v>
      </c>
      <c r="I38" s="45">
        <v>2365</v>
      </c>
      <c r="J38" s="48" t="s">
        <v>57</v>
      </c>
      <c r="K38" s="45">
        <v>3</v>
      </c>
      <c r="L38" s="45">
        <v>2365</v>
      </c>
    </row>
    <row r="39" ht="47.25" spans="1:12">
      <c r="A39" s="38">
        <v>36</v>
      </c>
      <c r="B39" s="39" t="s">
        <v>16</v>
      </c>
      <c r="C39" s="42" t="str">
        <f>_xlfn.DISPIMG("ID_D6F581687C994F2F88DABF24CC54A662",1)</f>
        <v>=DISPIMG("ID_D6F581687C994F2F88DABF24CC54A662",1)</v>
      </c>
      <c r="D39" s="44" t="s">
        <v>56</v>
      </c>
      <c r="E39" s="44" t="s">
        <v>25</v>
      </c>
      <c r="F39" s="44">
        <v>3</v>
      </c>
      <c r="G39" s="45">
        <v>1</v>
      </c>
      <c r="H39" s="46" t="s">
        <v>14</v>
      </c>
      <c r="I39" s="45">
        <v>2625</v>
      </c>
      <c r="J39" s="48" t="s">
        <v>31</v>
      </c>
      <c r="K39" s="45">
        <v>3</v>
      </c>
      <c r="L39" s="45">
        <v>2625</v>
      </c>
    </row>
    <row r="40" ht="47.25" spans="1:12">
      <c r="A40" s="38">
        <v>37</v>
      </c>
      <c r="B40" s="39" t="s">
        <v>16</v>
      </c>
      <c r="C40" s="42" t="str">
        <f>_xlfn.DISPIMG("ID_17412BD7DFC6400197AC6B6E9817B84B",1)</f>
        <v>=DISPIMG("ID_17412BD7DFC6400197AC6B6E9817B84B",1)</v>
      </c>
      <c r="D40" s="44" t="s">
        <v>58</v>
      </c>
      <c r="E40" s="44" t="s">
        <v>13</v>
      </c>
      <c r="F40" s="44">
        <v>3</v>
      </c>
      <c r="G40" s="45">
        <v>1</v>
      </c>
      <c r="H40" s="46" t="s">
        <v>14</v>
      </c>
      <c r="I40" s="45">
        <v>3185</v>
      </c>
      <c r="J40" s="48" t="s">
        <v>15</v>
      </c>
      <c r="K40" s="45">
        <v>3</v>
      </c>
      <c r="L40" s="45">
        <v>3185</v>
      </c>
    </row>
    <row r="41" ht="94.5" spans="1:12">
      <c r="A41" s="38">
        <v>38</v>
      </c>
      <c r="B41" s="39" t="s">
        <v>11</v>
      </c>
      <c r="C41" s="42" t="str">
        <f>_xlfn.DISPIMG("ID_D712B75AF418439499EE521ED07D934F",1)</f>
        <v>=DISPIMG("ID_D712B75AF418439499EE521ED07D934F",1)</v>
      </c>
      <c r="D41" s="43" t="s">
        <v>59</v>
      </c>
      <c r="E41" s="43" t="s">
        <v>25</v>
      </c>
      <c r="F41" s="44">
        <v>3</v>
      </c>
      <c r="G41" s="45">
        <v>1</v>
      </c>
      <c r="H41" s="46" t="s">
        <v>14</v>
      </c>
      <c r="I41" s="45">
        <v>3220</v>
      </c>
      <c r="J41" s="48" t="s">
        <v>57</v>
      </c>
      <c r="K41" s="45">
        <v>3</v>
      </c>
      <c r="L41" s="45">
        <v>3220</v>
      </c>
    </row>
    <row r="42" ht="94.5" spans="1:12">
      <c r="A42" s="38">
        <v>39</v>
      </c>
      <c r="B42" s="39" t="s">
        <v>16</v>
      </c>
      <c r="C42" s="42" t="str">
        <f>_xlfn.DISPIMG("ID_2B3B9AE70C854B6B99470A8F0F53240F",1)</f>
        <v>=DISPIMG("ID_2B3B9AE70C854B6B99470A8F0F53240F",1)</v>
      </c>
      <c r="D42" s="43" t="s">
        <v>59</v>
      </c>
      <c r="E42" s="43" t="s">
        <v>25</v>
      </c>
      <c r="F42" s="44">
        <v>3</v>
      </c>
      <c r="G42" s="45">
        <v>1</v>
      </c>
      <c r="H42" s="46" t="s">
        <v>14</v>
      </c>
      <c r="I42" s="45">
        <v>3395</v>
      </c>
      <c r="J42" s="48" t="s">
        <v>31</v>
      </c>
      <c r="K42" s="45">
        <v>3</v>
      </c>
      <c r="L42" s="45">
        <v>3395</v>
      </c>
    </row>
    <row r="43" ht="94.5" spans="1:12">
      <c r="A43" s="38">
        <v>40</v>
      </c>
      <c r="B43" s="39" t="s">
        <v>11</v>
      </c>
      <c r="C43" s="42" t="str">
        <f>_xlfn.DISPIMG("ID_585AC1092A4A4498B67BAF6E8F2C65CB",1)</f>
        <v>=DISPIMG("ID_585AC1092A4A4498B67BAF6E8F2C65CB",1)</v>
      </c>
      <c r="D43" s="43" t="s">
        <v>59</v>
      </c>
      <c r="E43" s="43" t="s">
        <v>25</v>
      </c>
      <c r="F43" s="44">
        <v>3</v>
      </c>
      <c r="G43" s="45">
        <v>1</v>
      </c>
      <c r="H43" s="46" t="s">
        <v>14</v>
      </c>
      <c r="I43" s="45">
        <v>3212</v>
      </c>
      <c r="J43" s="48" t="s">
        <v>15</v>
      </c>
      <c r="K43" s="45">
        <v>3</v>
      </c>
      <c r="L43" s="45">
        <v>3212</v>
      </c>
    </row>
    <row r="44" ht="94.5" spans="1:12">
      <c r="A44" s="38">
        <v>41</v>
      </c>
      <c r="B44" s="39" t="s">
        <v>16</v>
      </c>
      <c r="C44" s="42" t="str">
        <f>_xlfn.DISPIMG("ID_ECF397CA1E974F6293074F6B8172458E",1)</f>
        <v>=DISPIMG("ID_ECF397CA1E974F6293074F6B8172458E",1)</v>
      </c>
      <c r="D44" s="43" t="s">
        <v>59</v>
      </c>
      <c r="E44" s="43" t="s">
        <v>25</v>
      </c>
      <c r="F44" s="44">
        <v>3</v>
      </c>
      <c r="G44" s="45">
        <v>1</v>
      </c>
      <c r="H44" s="46" t="s">
        <v>14</v>
      </c>
      <c r="I44" s="45">
        <v>3325</v>
      </c>
      <c r="J44" s="48" t="s">
        <v>23</v>
      </c>
      <c r="K44" s="45">
        <v>3</v>
      </c>
      <c r="L44" s="45">
        <v>3325</v>
      </c>
    </row>
    <row r="45" ht="47.25" spans="1:12">
      <c r="A45" s="38">
        <v>42</v>
      </c>
      <c r="B45" s="39" t="s">
        <v>16</v>
      </c>
      <c r="C45" s="42" t="str">
        <f>_xlfn.DISPIMG("ID_91BFBA5B5097499D912E09FFB4123756",1)</f>
        <v>=DISPIMG("ID_91BFBA5B5097499D912E09FFB4123756",1)</v>
      </c>
      <c r="D45" s="43" t="s">
        <v>60</v>
      </c>
      <c r="E45" s="43" t="s">
        <v>25</v>
      </c>
      <c r="F45" s="44">
        <v>2</v>
      </c>
      <c r="G45" s="45">
        <v>1</v>
      </c>
      <c r="H45" s="46" t="s">
        <v>14</v>
      </c>
      <c r="I45" s="45">
        <v>1485</v>
      </c>
      <c r="J45" s="48" t="s">
        <v>31</v>
      </c>
      <c r="K45" s="45">
        <v>2</v>
      </c>
      <c r="L45" s="45">
        <v>1485</v>
      </c>
    </row>
    <row r="46" ht="47.25" spans="1:12">
      <c r="A46" s="38">
        <v>43</v>
      </c>
      <c r="B46" s="39" t="s">
        <v>11</v>
      </c>
      <c r="C46" s="42" t="str">
        <f>_xlfn.DISPIMG("ID_7550EA800D0C405787B94FB18AAABF91",1)</f>
        <v>=DISPIMG("ID_7550EA800D0C405787B94FB18AAABF91",1)</v>
      </c>
      <c r="D46" s="43" t="s">
        <v>61</v>
      </c>
      <c r="E46" s="43" t="s">
        <v>13</v>
      </c>
      <c r="F46" s="44">
        <v>2</v>
      </c>
      <c r="G46" s="45">
        <v>1</v>
      </c>
      <c r="H46" s="46" t="s">
        <v>14</v>
      </c>
      <c r="I46" s="45">
        <v>1950</v>
      </c>
      <c r="J46" s="48" t="s">
        <v>31</v>
      </c>
      <c r="K46" s="45">
        <v>2</v>
      </c>
      <c r="L46" s="45">
        <v>1950</v>
      </c>
    </row>
    <row r="47" ht="47.25" spans="1:12">
      <c r="A47" s="38">
        <v>44</v>
      </c>
      <c r="B47" s="39" t="s">
        <v>16</v>
      </c>
      <c r="C47" s="42" t="str">
        <f>_xlfn.DISPIMG("ID_BEA884C96BF14DF5A2642B3670E021C4",1)</f>
        <v>=DISPIMG("ID_BEA884C96BF14DF5A2642B3670E021C4",1)</v>
      </c>
      <c r="D47" s="43" t="s">
        <v>61</v>
      </c>
      <c r="E47" s="43" t="s">
        <v>13</v>
      </c>
      <c r="F47" s="44">
        <v>2</v>
      </c>
      <c r="G47" s="45">
        <v>1</v>
      </c>
      <c r="H47" s="46" t="s">
        <v>14</v>
      </c>
      <c r="I47" s="45">
        <v>2200</v>
      </c>
      <c r="J47" s="48" t="s">
        <v>31</v>
      </c>
      <c r="K47" s="45">
        <v>2</v>
      </c>
      <c r="L47" s="45">
        <v>2200</v>
      </c>
    </row>
    <row r="48" ht="47.25" spans="1:12">
      <c r="A48" s="38">
        <v>45</v>
      </c>
      <c r="B48" s="39" t="s">
        <v>16</v>
      </c>
      <c r="C48" s="42" t="str">
        <f>_xlfn.DISPIMG("ID_815A424434C640B69E08FD8D385BC503",1)</f>
        <v>=DISPIMG("ID_815A424434C640B69E08FD8D385BC503",1)</v>
      </c>
      <c r="D48" s="43" t="s">
        <v>62</v>
      </c>
      <c r="E48" s="43" t="s">
        <v>13</v>
      </c>
      <c r="F48" s="44">
        <v>2</v>
      </c>
      <c r="G48" s="45">
        <v>1</v>
      </c>
      <c r="H48" s="46" t="s">
        <v>14</v>
      </c>
      <c r="I48" s="45">
        <v>2050</v>
      </c>
      <c r="J48" s="48" t="s">
        <v>21</v>
      </c>
      <c r="K48" s="45">
        <v>2</v>
      </c>
      <c r="L48" s="45">
        <v>2050</v>
      </c>
    </row>
    <row r="49" ht="47.25" spans="1:12">
      <c r="A49" s="38">
        <v>46</v>
      </c>
      <c r="B49" s="39" t="s">
        <v>16</v>
      </c>
      <c r="C49" s="42" t="str">
        <f>_xlfn.DISPIMG("ID_E9A15A0CFA184BE4A8311BC5170B95D7",1)</f>
        <v>=DISPIMG("ID_E9A15A0CFA184BE4A8311BC5170B95D7",1)</v>
      </c>
      <c r="D49" s="43" t="s">
        <v>63</v>
      </c>
      <c r="E49" s="43" t="s">
        <v>13</v>
      </c>
      <c r="F49" s="44">
        <v>2</v>
      </c>
      <c r="G49" s="45">
        <v>1</v>
      </c>
      <c r="H49" s="46" t="s">
        <v>14</v>
      </c>
      <c r="I49" s="45">
        <v>1880</v>
      </c>
      <c r="J49" s="48" t="s">
        <v>17</v>
      </c>
      <c r="K49" s="45">
        <v>2</v>
      </c>
      <c r="L49" s="45">
        <v>1880</v>
      </c>
    </row>
    <row r="50" ht="57" customHeight="1" spans="1:12">
      <c r="A50" s="45"/>
      <c r="B50" s="45"/>
      <c r="C50" s="45"/>
      <c r="D50" s="45"/>
      <c r="E50" s="45"/>
      <c r="F50" s="45"/>
      <c r="G50" s="45"/>
      <c r="H50" s="45"/>
      <c r="I50" s="45" t="s">
        <v>64</v>
      </c>
      <c r="J50" s="45"/>
      <c r="K50" s="45"/>
      <c r="L50" s="45">
        <f>SUM(L4:L49)</f>
        <v>105087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">
    <dataValidation type="list" allowBlank="1" showInputMessage="1" showErrorMessage="1" sqref="I3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A1" sqref="A1:I1"/>
    </sheetView>
  </sheetViews>
  <sheetFormatPr defaultColWidth="9" defaultRowHeight="25.5"/>
  <cols>
    <col min="1" max="1" width="9" style="1"/>
    <col min="2" max="2" width="11.75" style="1" customWidth="1"/>
    <col min="3" max="3" width="23.5" style="1" customWidth="1"/>
    <col min="4" max="4" width="14.625" style="1" customWidth="1"/>
    <col min="5" max="5" width="15.75" style="1" customWidth="1"/>
    <col min="6" max="6" width="15" style="1" customWidth="1"/>
    <col min="7" max="7" width="9" style="1"/>
    <col min="8" max="8" width="17.75" style="1" customWidth="1"/>
    <col min="9" max="9" width="20.375" style="1" customWidth="1"/>
  </cols>
  <sheetData>
    <row r="1" ht="62" customHeight="1" spans="1:9">
      <c r="A1" s="2" t="s">
        <v>65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3</v>
      </c>
      <c r="C2" s="4" t="s">
        <v>4</v>
      </c>
      <c r="D2" s="5" t="s">
        <v>6</v>
      </c>
      <c r="E2" s="5" t="s">
        <v>5</v>
      </c>
      <c r="F2" s="5" t="s">
        <v>8</v>
      </c>
      <c r="G2" s="5" t="s">
        <v>6</v>
      </c>
      <c r="H2" s="5" t="s">
        <v>66</v>
      </c>
      <c r="I2" s="30" t="s">
        <v>67</v>
      </c>
    </row>
    <row r="3" spans="1:9">
      <c r="A3" s="6" t="s">
        <v>68</v>
      </c>
      <c r="B3" s="7"/>
      <c r="C3" s="8" t="s">
        <v>69</v>
      </c>
      <c r="D3" s="9">
        <v>1</v>
      </c>
      <c r="E3" s="10">
        <v>1495</v>
      </c>
      <c r="F3" s="11" t="s">
        <v>15</v>
      </c>
      <c r="G3" s="11">
        <v>1</v>
      </c>
      <c r="H3" s="11">
        <v>1</v>
      </c>
      <c r="I3" s="10">
        <f t="shared" ref="I3:I13" si="0">PRODUCT(E3,D3)</f>
        <v>1495</v>
      </c>
    </row>
    <row r="4" spans="1:9">
      <c r="A4" s="6" t="s">
        <v>70</v>
      </c>
      <c r="B4" s="7"/>
      <c r="C4" s="8" t="s">
        <v>71</v>
      </c>
      <c r="D4" s="9">
        <v>1</v>
      </c>
      <c r="E4" s="10">
        <v>1450</v>
      </c>
      <c r="F4" s="11" t="s">
        <v>17</v>
      </c>
      <c r="G4" s="11">
        <v>1</v>
      </c>
      <c r="H4" s="11">
        <v>1</v>
      </c>
      <c r="I4" s="10">
        <f t="shared" si="0"/>
        <v>1450</v>
      </c>
    </row>
    <row r="5" spans="1:9">
      <c r="A5" s="6" t="s">
        <v>72</v>
      </c>
      <c r="B5" s="7"/>
      <c r="C5" s="8" t="s">
        <v>73</v>
      </c>
      <c r="D5" s="9">
        <v>1</v>
      </c>
      <c r="E5" s="10">
        <v>1252</v>
      </c>
      <c r="F5" s="11" t="s">
        <v>21</v>
      </c>
      <c r="G5" s="11">
        <v>1</v>
      </c>
      <c r="H5" s="11">
        <v>1</v>
      </c>
      <c r="I5" s="10">
        <f t="shared" si="0"/>
        <v>1252</v>
      </c>
    </row>
    <row r="6" spans="1:9">
      <c r="A6" s="6" t="s">
        <v>74</v>
      </c>
      <c r="B6" s="7"/>
      <c r="C6" s="8" t="s">
        <v>75</v>
      </c>
      <c r="D6" s="9">
        <v>1</v>
      </c>
      <c r="E6" s="10">
        <v>1220</v>
      </c>
      <c r="F6" s="11" t="s">
        <v>31</v>
      </c>
      <c r="G6" s="11">
        <v>1</v>
      </c>
      <c r="H6" s="11">
        <v>1</v>
      </c>
      <c r="I6" s="10">
        <f t="shared" si="0"/>
        <v>1220</v>
      </c>
    </row>
    <row r="7" spans="1:9">
      <c r="A7" s="6" t="s">
        <v>76</v>
      </c>
      <c r="B7" s="7"/>
      <c r="C7" s="8" t="s">
        <v>77</v>
      </c>
      <c r="D7" s="9">
        <v>1</v>
      </c>
      <c r="E7" s="10">
        <v>1085</v>
      </c>
      <c r="F7" s="11" t="s">
        <v>15</v>
      </c>
      <c r="G7" s="11">
        <v>1</v>
      </c>
      <c r="H7" s="11">
        <v>1</v>
      </c>
      <c r="I7" s="10">
        <f t="shared" si="0"/>
        <v>1085</v>
      </c>
    </row>
    <row r="8" spans="1:9">
      <c r="A8" s="6" t="s">
        <v>78</v>
      </c>
      <c r="B8" s="7"/>
      <c r="C8" s="8" t="s">
        <v>79</v>
      </c>
      <c r="D8" s="9">
        <v>1</v>
      </c>
      <c r="E8" s="10">
        <v>1085</v>
      </c>
      <c r="F8" s="11" t="s">
        <v>17</v>
      </c>
      <c r="G8" s="11">
        <v>1</v>
      </c>
      <c r="H8" s="11">
        <v>1</v>
      </c>
      <c r="I8" s="10">
        <f t="shared" si="0"/>
        <v>1085</v>
      </c>
    </row>
    <row r="9" spans="1:9">
      <c r="A9" s="6" t="s">
        <v>80</v>
      </c>
      <c r="B9" s="7"/>
      <c r="C9" s="8" t="s">
        <v>81</v>
      </c>
      <c r="D9" s="9">
        <v>1</v>
      </c>
      <c r="E9" s="10">
        <v>1085</v>
      </c>
      <c r="F9" s="11" t="s">
        <v>21</v>
      </c>
      <c r="G9" s="11">
        <v>1</v>
      </c>
      <c r="H9" s="11">
        <v>1</v>
      </c>
      <c r="I9" s="10">
        <f t="shared" si="0"/>
        <v>1085</v>
      </c>
    </row>
    <row r="10" spans="1:9">
      <c r="A10" s="6" t="s">
        <v>82</v>
      </c>
      <c r="B10" s="7"/>
      <c r="C10" s="8" t="s">
        <v>83</v>
      </c>
      <c r="D10" s="9">
        <v>1</v>
      </c>
      <c r="E10" s="10">
        <v>1060</v>
      </c>
      <c r="F10" s="11" t="s">
        <v>31</v>
      </c>
      <c r="G10" s="11">
        <v>1</v>
      </c>
      <c r="H10" s="11">
        <v>1</v>
      </c>
      <c r="I10" s="10">
        <f t="shared" si="0"/>
        <v>1060</v>
      </c>
    </row>
    <row r="11" spans="1:9">
      <c r="A11" s="6" t="s">
        <v>84</v>
      </c>
      <c r="B11" s="7"/>
      <c r="C11" s="8" t="s">
        <v>85</v>
      </c>
      <c r="D11" s="9">
        <v>1</v>
      </c>
      <c r="E11" s="10">
        <v>1060</v>
      </c>
      <c r="F11" s="11" t="s">
        <v>31</v>
      </c>
      <c r="G11" s="11">
        <v>1</v>
      </c>
      <c r="H11" s="11">
        <v>1</v>
      </c>
      <c r="I11" s="10">
        <f t="shared" si="0"/>
        <v>1060</v>
      </c>
    </row>
    <row r="12" spans="1:9">
      <c r="A12" s="6" t="s">
        <v>86</v>
      </c>
      <c r="B12" s="7"/>
      <c r="C12" s="8" t="s">
        <v>87</v>
      </c>
      <c r="D12" s="9">
        <v>1</v>
      </c>
      <c r="E12" s="10">
        <v>1040</v>
      </c>
      <c r="F12" s="11" t="s">
        <v>21</v>
      </c>
      <c r="G12" s="11">
        <v>1</v>
      </c>
      <c r="H12" s="11">
        <v>1</v>
      </c>
      <c r="I12" s="10">
        <f t="shared" si="0"/>
        <v>1040</v>
      </c>
    </row>
    <row r="13" spans="1:9">
      <c r="A13" s="6" t="s">
        <v>88</v>
      </c>
      <c r="B13" s="7"/>
      <c r="C13" s="12" t="s">
        <v>89</v>
      </c>
      <c r="D13" s="9">
        <v>1</v>
      </c>
      <c r="E13" s="10">
        <v>950</v>
      </c>
      <c r="F13" s="11" t="s">
        <v>17</v>
      </c>
      <c r="G13" s="11">
        <v>1</v>
      </c>
      <c r="H13" s="11">
        <v>1</v>
      </c>
      <c r="I13" s="10">
        <f t="shared" si="0"/>
        <v>950</v>
      </c>
    </row>
    <row r="14" spans="1:9">
      <c r="A14" s="6" t="s">
        <v>90</v>
      </c>
      <c r="B14" s="7"/>
      <c r="C14" s="8" t="s">
        <v>91</v>
      </c>
      <c r="D14" s="9">
        <v>11</v>
      </c>
      <c r="E14" s="10">
        <v>1252</v>
      </c>
      <c r="F14" s="11" t="s">
        <v>15</v>
      </c>
      <c r="G14" s="11">
        <v>1</v>
      </c>
      <c r="H14" s="11">
        <v>11</v>
      </c>
      <c r="I14" s="10">
        <v>10968</v>
      </c>
    </row>
    <row r="15" spans="1:9">
      <c r="A15" s="13" t="s">
        <v>92</v>
      </c>
      <c r="B15" s="14"/>
      <c r="C15" s="13" t="s">
        <v>93</v>
      </c>
      <c r="D15" s="15">
        <v>1</v>
      </c>
      <c r="E15" s="10">
        <v>1050</v>
      </c>
      <c r="F15" s="11" t="s">
        <v>15</v>
      </c>
      <c r="G15" s="11">
        <v>1</v>
      </c>
      <c r="H15" s="11">
        <v>1</v>
      </c>
      <c r="I15" s="10">
        <f t="shared" ref="I15:I42" si="1">PRODUCT(E15,D15)</f>
        <v>1050</v>
      </c>
    </row>
    <row r="16" spans="1:9">
      <c r="A16" s="13" t="s">
        <v>94</v>
      </c>
      <c r="B16" s="16"/>
      <c r="C16" s="13" t="s">
        <v>95</v>
      </c>
      <c r="D16" s="15">
        <v>1</v>
      </c>
      <c r="E16" s="10">
        <v>1060</v>
      </c>
      <c r="F16" s="11" t="s">
        <v>17</v>
      </c>
      <c r="G16" s="11">
        <v>1</v>
      </c>
      <c r="H16" s="11">
        <v>1</v>
      </c>
      <c r="I16" s="10">
        <f t="shared" si="1"/>
        <v>1060</v>
      </c>
    </row>
    <row r="17" spans="1:9">
      <c r="A17" s="13" t="s">
        <v>96</v>
      </c>
      <c r="B17" s="16"/>
      <c r="C17" s="13" t="s">
        <v>97</v>
      </c>
      <c r="D17" s="15">
        <v>1</v>
      </c>
      <c r="E17" s="10">
        <v>950</v>
      </c>
      <c r="F17" s="11" t="s">
        <v>21</v>
      </c>
      <c r="G17" s="11">
        <v>1</v>
      </c>
      <c r="H17" s="11">
        <v>1</v>
      </c>
      <c r="I17" s="10">
        <f t="shared" si="1"/>
        <v>950</v>
      </c>
    </row>
    <row r="18" spans="1:9">
      <c r="A18" s="13" t="s">
        <v>98</v>
      </c>
      <c r="B18" s="16"/>
      <c r="C18" s="13" t="s">
        <v>99</v>
      </c>
      <c r="D18" s="15">
        <v>1</v>
      </c>
      <c r="E18" s="10">
        <v>950</v>
      </c>
      <c r="F18" s="11" t="s">
        <v>31</v>
      </c>
      <c r="G18" s="11">
        <v>1</v>
      </c>
      <c r="H18" s="11">
        <v>1</v>
      </c>
      <c r="I18" s="10">
        <f t="shared" si="1"/>
        <v>950</v>
      </c>
    </row>
    <row r="19" spans="1:9">
      <c r="A19" s="13" t="s">
        <v>100</v>
      </c>
      <c r="B19" s="16"/>
      <c r="C19" s="13" t="s">
        <v>101</v>
      </c>
      <c r="D19" s="15">
        <v>1</v>
      </c>
      <c r="E19" s="10">
        <v>950</v>
      </c>
      <c r="F19" s="11" t="s">
        <v>31</v>
      </c>
      <c r="G19" s="11">
        <v>1</v>
      </c>
      <c r="H19" s="11">
        <v>1</v>
      </c>
      <c r="I19" s="10">
        <f t="shared" si="1"/>
        <v>950</v>
      </c>
    </row>
    <row r="20" spans="1:9">
      <c r="A20" s="13" t="s">
        <v>102</v>
      </c>
      <c r="B20" s="16"/>
      <c r="C20" s="13" t="s">
        <v>103</v>
      </c>
      <c r="D20" s="15">
        <v>1</v>
      </c>
      <c r="E20" s="10">
        <v>1050</v>
      </c>
      <c r="F20" s="11" t="s">
        <v>21</v>
      </c>
      <c r="G20" s="11">
        <v>1</v>
      </c>
      <c r="H20" s="11">
        <v>1</v>
      </c>
      <c r="I20" s="10">
        <f t="shared" si="1"/>
        <v>1050</v>
      </c>
    </row>
    <row r="21" spans="1:9">
      <c r="A21" s="13" t="s">
        <v>104</v>
      </c>
      <c r="B21" s="16"/>
      <c r="C21" s="13" t="s">
        <v>105</v>
      </c>
      <c r="D21" s="15">
        <v>1</v>
      </c>
      <c r="E21" s="10">
        <v>1050</v>
      </c>
      <c r="F21" s="11" t="s">
        <v>17</v>
      </c>
      <c r="G21" s="11">
        <v>1</v>
      </c>
      <c r="H21" s="11">
        <v>1</v>
      </c>
      <c r="I21" s="10">
        <f t="shared" si="1"/>
        <v>1050</v>
      </c>
    </row>
    <row r="22" spans="1:9">
      <c r="A22" s="13" t="s">
        <v>106</v>
      </c>
      <c r="B22" s="17"/>
      <c r="C22" s="18" t="s">
        <v>107</v>
      </c>
      <c r="D22" s="19">
        <v>1</v>
      </c>
      <c r="E22" s="10">
        <v>1220</v>
      </c>
      <c r="F22" s="11" t="s">
        <v>15</v>
      </c>
      <c r="G22" s="11">
        <v>1</v>
      </c>
      <c r="H22" s="11">
        <v>1</v>
      </c>
      <c r="I22" s="10">
        <f t="shared" si="1"/>
        <v>1220</v>
      </c>
    </row>
    <row r="23" spans="1:9">
      <c r="A23" s="13" t="s">
        <v>108</v>
      </c>
      <c r="B23" s="17"/>
      <c r="C23" s="18" t="s">
        <v>109</v>
      </c>
      <c r="D23" s="20">
        <v>1</v>
      </c>
      <c r="E23" s="10">
        <v>1050</v>
      </c>
      <c r="F23" s="11" t="s">
        <v>15</v>
      </c>
      <c r="G23" s="11">
        <v>1</v>
      </c>
      <c r="H23" s="11">
        <v>1</v>
      </c>
      <c r="I23" s="10">
        <f t="shared" si="1"/>
        <v>1050</v>
      </c>
    </row>
    <row r="24" spans="1:9">
      <c r="A24" s="13" t="s">
        <v>110</v>
      </c>
      <c r="B24" s="17"/>
      <c r="C24" s="18" t="s">
        <v>111</v>
      </c>
      <c r="D24" s="20">
        <v>1</v>
      </c>
      <c r="E24" s="10">
        <v>1050</v>
      </c>
      <c r="F24" s="11" t="s">
        <v>17</v>
      </c>
      <c r="G24" s="11">
        <v>1</v>
      </c>
      <c r="H24" s="11">
        <v>1</v>
      </c>
      <c r="I24" s="10">
        <f t="shared" si="1"/>
        <v>1050</v>
      </c>
    </row>
    <row r="25" spans="1:9">
      <c r="A25" s="13" t="s">
        <v>112</v>
      </c>
      <c r="B25" s="21"/>
      <c r="C25" s="22" t="s">
        <v>113</v>
      </c>
      <c r="D25" s="10">
        <v>1</v>
      </c>
      <c r="E25" s="10">
        <v>1452</v>
      </c>
      <c r="F25" s="11" t="s">
        <v>15</v>
      </c>
      <c r="G25" s="11">
        <v>1</v>
      </c>
      <c r="H25" s="10">
        <v>1</v>
      </c>
      <c r="I25" s="10">
        <f t="shared" si="1"/>
        <v>1452</v>
      </c>
    </row>
    <row r="26" spans="1:9">
      <c r="A26" s="13" t="s">
        <v>114</v>
      </c>
      <c r="B26" s="21"/>
      <c r="C26" s="22" t="s">
        <v>115</v>
      </c>
      <c r="D26" s="10">
        <v>1</v>
      </c>
      <c r="E26" s="10">
        <v>1452</v>
      </c>
      <c r="F26" s="11" t="s">
        <v>17</v>
      </c>
      <c r="G26" s="11">
        <v>1</v>
      </c>
      <c r="H26" s="10">
        <v>1</v>
      </c>
      <c r="I26" s="10">
        <f t="shared" si="1"/>
        <v>1452</v>
      </c>
    </row>
    <row r="27" spans="1:9">
      <c r="A27" s="13" t="s">
        <v>116</v>
      </c>
      <c r="B27" s="21"/>
      <c r="C27" s="22" t="s">
        <v>117</v>
      </c>
      <c r="D27" s="10">
        <v>1</v>
      </c>
      <c r="E27" s="10">
        <v>1355</v>
      </c>
      <c r="F27" s="11" t="s">
        <v>21</v>
      </c>
      <c r="G27" s="11">
        <v>1</v>
      </c>
      <c r="H27" s="10">
        <v>1</v>
      </c>
      <c r="I27" s="10">
        <f t="shared" si="1"/>
        <v>1355</v>
      </c>
    </row>
    <row r="28" spans="1:9">
      <c r="A28" s="13" t="s">
        <v>118</v>
      </c>
      <c r="B28" s="21"/>
      <c r="C28" s="22" t="s">
        <v>119</v>
      </c>
      <c r="D28" s="10">
        <v>1</v>
      </c>
      <c r="E28" s="10">
        <v>1355</v>
      </c>
      <c r="F28" s="11" t="s">
        <v>31</v>
      </c>
      <c r="G28" s="11">
        <v>1</v>
      </c>
      <c r="H28" s="10">
        <v>1</v>
      </c>
      <c r="I28" s="10">
        <f t="shared" si="1"/>
        <v>1355</v>
      </c>
    </row>
    <row r="29" spans="1:9">
      <c r="A29" s="23" t="s">
        <v>120</v>
      </c>
      <c r="B29" s="23"/>
      <c r="C29" s="24" t="s">
        <v>121</v>
      </c>
      <c r="D29" s="25">
        <v>1</v>
      </c>
      <c r="E29" s="10">
        <v>1425</v>
      </c>
      <c r="F29" s="11" t="s">
        <v>15</v>
      </c>
      <c r="G29" s="11">
        <v>1</v>
      </c>
      <c r="H29" s="10">
        <v>1</v>
      </c>
      <c r="I29" s="10">
        <f t="shared" si="1"/>
        <v>1425</v>
      </c>
    </row>
    <row r="30" spans="1:9">
      <c r="A30" s="23" t="s">
        <v>122</v>
      </c>
      <c r="B30" s="23"/>
      <c r="C30" s="24" t="s">
        <v>123</v>
      </c>
      <c r="D30" s="25">
        <v>1</v>
      </c>
      <c r="E30" s="10">
        <v>1252</v>
      </c>
      <c r="F30" s="11" t="s">
        <v>17</v>
      </c>
      <c r="G30" s="26">
        <v>1</v>
      </c>
      <c r="H30" s="27">
        <v>1</v>
      </c>
      <c r="I30" s="10">
        <f t="shared" si="1"/>
        <v>1252</v>
      </c>
    </row>
    <row r="31" spans="1:9">
      <c r="A31" s="23" t="s">
        <v>124</v>
      </c>
      <c r="B31" s="23"/>
      <c r="C31" s="24" t="s">
        <v>125</v>
      </c>
      <c r="D31" s="25">
        <v>1</v>
      </c>
      <c r="E31" s="10">
        <v>1425</v>
      </c>
      <c r="F31" s="11" t="s">
        <v>21</v>
      </c>
      <c r="G31" s="26">
        <v>1</v>
      </c>
      <c r="H31" s="27">
        <v>1</v>
      </c>
      <c r="I31" s="10">
        <f t="shared" si="1"/>
        <v>1425</v>
      </c>
    </row>
    <row r="32" spans="1:9">
      <c r="A32" s="23" t="s">
        <v>126</v>
      </c>
      <c r="B32" s="23"/>
      <c r="C32" s="24" t="s">
        <v>127</v>
      </c>
      <c r="D32" s="25">
        <v>1</v>
      </c>
      <c r="E32" s="10">
        <v>1225</v>
      </c>
      <c r="F32" s="11" t="s">
        <v>31</v>
      </c>
      <c r="G32" s="26">
        <v>1</v>
      </c>
      <c r="H32" s="27">
        <v>1</v>
      </c>
      <c r="I32" s="10">
        <f t="shared" si="1"/>
        <v>1225</v>
      </c>
    </row>
    <row r="33" spans="1:9">
      <c r="A33" s="23" t="s">
        <v>128</v>
      </c>
      <c r="B33" s="23"/>
      <c r="C33" s="24" t="s">
        <v>129</v>
      </c>
      <c r="D33" s="25">
        <v>1</v>
      </c>
      <c r="E33" s="10">
        <v>1225</v>
      </c>
      <c r="F33" s="11" t="s">
        <v>31</v>
      </c>
      <c r="G33" s="26">
        <v>1</v>
      </c>
      <c r="H33" s="27">
        <v>1</v>
      </c>
      <c r="I33" s="10">
        <f t="shared" si="1"/>
        <v>1225</v>
      </c>
    </row>
    <row r="34" spans="1:9">
      <c r="A34" s="23" t="s">
        <v>130</v>
      </c>
      <c r="B34" s="23"/>
      <c r="C34" s="24" t="s">
        <v>131</v>
      </c>
      <c r="D34" s="25">
        <v>1</v>
      </c>
      <c r="E34" s="10">
        <v>1225</v>
      </c>
      <c r="F34" s="11" t="s">
        <v>21</v>
      </c>
      <c r="G34" s="26">
        <v>1</v>
      </c>
      <c r="H34" s="27">
        <v>1</v>
      </c>
      <c r="I34" s="10">
        <f t="shared" si="1"/>
        <v>1225</v>
      </c>
    </row>
    <row r="35" spans="1:9">
      <c r="A35" s="23" t="s">
        <v>132</v>
      </c>
      <c r="B35" s="23"/>
      <c r="C35" s="24" t="s">
        <v>133</v>
      </c>
      <c r="D35" s="25">
        <v>1</v>
      </c>
      <c r="E35" s="10">
        <v>1325</v>
      </c>
      <c r="F35" s="11" t="s">
        <v>17</v>
      </c>
      <c r="G35" s="26">
        <v>1</v>
      </c>
      <c r="H35" s="27">
        <v>1</v>
      </c>
      <c r="I35" s="10">
        <f t="shared" si="1"/>
        <v>1325</v>
      </c>
    </row>
    <row r="36" spans="1:9">
      <c r="A36" s="23" t="s">
        <v>134</v>
      </c>
      <c r="B36" s="23"/>
      <c r="C36" s="24" t="s">
        <v>135</v>
      </c>
      <c r="D36" s="25">
        <v>1</v>
      </c>
      <c r="E36" s="10">
        <v>1325</v>
      </c>
      <c r="F36" s="11" t="s">
        <v>15</v>
      </c>
      <c r="G36" s="11">
        <v>1</v>
      </c>
      <c r="H36" s="10">
        <v>1</v>
      </c>
      <c r="I36" s="10">
        <f t="shared" si="1"/>
        <v>1325</v>
      </c>
    </row>
    <row r="37" spans="1:9">
      <c r="A37" s="23" t="s">
        <v>136</v>
      </c>
      <c r="B37" s="23"/>
      <c r="C37" s="22" t="s">
        <v>137</v>
      </c>
      <c r="D37" s="25">
        <v>1</v>
      </c>
      <c r="E37" s="10">
        <v>1365</v>
      </c>
      <c r="F37" s="11" t="s">
        <v>15</v>
      </c>
      <c r="G37" s="11">
        <v>1</v>
      </c>
      <c r="H37" s="10">
        <v>1</v>
      </c>
      <c r="I37" s="10">
        <f t="shared" si="1"/>
        <v>1365</v>
      </c>
    </row>
    <row r="38" spans="1:9">
      <c r="A38" s="23" t="s">
        <v>138</v>
      </c>
      <c r="B38" s="23"/>
      <c r="C38" s="22" t="s">
        <v>139</v>
      </c>
      <c r="D38" s="25">
        <v>1</v>
      </c>
      <c r="E38" s="10">
        <v>1206</v>
      </c>
      <c r="F38" s="11" t="s">
        <v>17</v>
      </c>
      <c r="G38" s="26">
        <v>1</v>
      </c>
      <c r="H38" s="27">
        <v>1</v>
      </c>
      <c r="I38" s="10">
        <f t="shared" si="1"/>
        <v>1206</v>
      </c>
    </row>
    <row r="39" spans="1:9">
      <c r="A39" s="23" t="s">
        <v>140</v>
      </c>
      <c r="B39" s="23"/>
      <c r="C39" s="22" t="s">
        <v>141</v>
      </c>
      <c r="D39" s="25">
        <v>1</v>
      </c>
      <c r="E39" s="10">
        <v>1300</v>
      </c>
      <c r="F39" s="11" t="s">
        <v>21</v>
      </c>
      <c r="G39" s="26">
        <v>1</v>
      </c>
      <c r="H39" s="27">
        <v>1</v>
      </c>
      <c r="I39" s="10">
        <f t="shared" si="1"/>
        <v>1300</v>
      </c>
    </row>
    <row r="40" spans="1:9">
      <c r="A40" s="23" t="s">
        <v>142</v>
      </c>
      <c r="B40" s="23"/>
      <c r="C40" s="22" t="s">
        <v>143</v>
      </c>
      <c r="D40" s="25">
        <v>1</v>
      </c>
      <c r="E40" s="10">
        <v>1320</v>
      </c>
      <c r="F40" s="11" t="s">
        <v>31</v>
      </c>
      <c r="G40" s="26">
        <v>1</v>
      </c>
      <c r="H40" s="27">
        <v>1</v>
      </c>
      <c r="I40" s="10">
        <f t="shared" si="1"/>
        <v>1320</v>
      </c>
    </row>
    <row r="41" spans="1:9">
      <c r="A41" s="23" t="s">
        <v>144</v>
      </c>
      <c r="B41" s="23"/>
      <c r="C41" s="24" t="s">
        <v>145</v>
      </c>
      <c r="D41" s="25">
        <v>1</v>
      </c>
      <c r="E41" s="10">
        <v>1230</v>
      </c>
      <c r="F41" s="11" t="s">
        <v>21</v>
      </c>
      <c r="G41" s="26">
        <v>1</v>
      </c>
      <c r="H41" s="27">
        <v>1</v>
      </c>
      <c r="I41" s="10">
        <f t="shared" si="1"/>
        <v>1230</v>
      </c>
    </row>
    <row r="42" spans="1:11">
      <c r="A42" s="23" t="s">
        <v>146</v>
      </c>
      <c r="B42" s="23"/>
      <c r="C42" s="24" t="s">
        <v>147</v>
      </c>
      <c r="D42" s="25">
        <v>1</v>
      </c>
      <c r="E42" s="10">
        <v>1230</v>
      </c>
      <c r="F42" s="11" t="s">
        <v>15</v>
      </c>
      <c r="G42" s="11">
        <v>1</v>
      </c>
      <c r="H42" s="10">
        <v>1</v>
      </c>
      <c r="I42" s="10">
        <f t="shared" si="1"/>
        <v>1230</v>
      </c>
      <c r="K42" s="31"/>
    </row>
    <row r="43" spans="1:9">
      <c r="A43" s="10"/>
      <c r="B43" s="10"/>
      <c r="C43" s="10"/>
      <c r="D43" s="10"/>
      <c r="E43" s="10"/>
      <c r="F43" s="28" t="s">
        <v>64</v>
      </c>
      <c r="G43" s="29"/>
      <c r="H43" s="15"/>
      <c r="I43" s="10">
        <f>SUM(I3:I42)</f>
        <v>57822</v>
      </c>
    </row>
  </sheetData>
  <mergeCells count="2">
    <mergeCell ref="A1:I1"/>
    <mergeCell ref="F43:H43"/>
  </mergeCells>
  <dataValidations count="1">
    <dataValidation type="whole" operator="between" allowBlank="1" showInputMessage="1" showErrorMessage="1" sqref="G3:G24">
      <formula1>0</formula1>
      <formula2>100000</formula2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木质岩点</vt:lpstr>
      <vt:lpstr>玻璃钢岩点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2026-06-17T12:36:00Z</dcterms:created>
  <dcterms:modified xsi:type="dcterms:W3CDTF">2026-06-22T09:19:04Z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C903147A57834391B92C574A543B8FAB_13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1</vt:i4>
  </property>
</Properties>
</file>